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C:\Users\tracy.fathi\Desktop\Scanned Documents\"/>
    </mc:Choice>
  </mc:AlternateContent>
  <xr:revisionPtr revIDLastSave="0" documentId="8_{429F642E-7FD2-447A-9649-095F3ACC0CE1}" xr6:coauthVersionLast="36" xr6:coauthVersionMax="36" xr10:uidLastSave="{00000000-0000-0000-0000-000000000000}"/>
  <bookViews>
    <workbookView xWindow="0" yWindow="465" windowWidth="41400" windowHeight="14625" tabRatio="500" xr2:uid="{00000000-000D-0000-FFFF-FFFF00000000}"/>
  </bookViews>
  <sheets>
    <sheet name="fall2020" sheetId="1" r:id="rId1"/>
  </sheets>
  <definedNames>
    <definedName name="_xlnm._FilterDatabase" localSheetId="0" hidden="1">fall2020!$B$9:$U$13</definedName>
  </definedNames>
  <calcPr calcId="191029" fullPrecision="0"/>
</workbook>
</file>

<file path=xl/calcChain.xml><?xml version="1.0" encoding="utf-8"?>
<calcChain xmlns="http://schemas.openxmlformats.org/spreadsheetml/2006/main">
  <c r="Q33" i="1" l="1"/>
  <c r="O70" i="1"/>
  <c r="P70" i="1" s="1"/>
  <c r="P69" i="1"/>
  <c r="P68" i="1"/>
  <c r="M104" i="1"/>
  <c r="P104" i="1" s="1"/>
  <c r="M103" i="1"/>
  <c r="P134" i="1" l="1"/>
  <c r="P130" i="1"/>
  <c r="T133" i="1"/>
  <c r="P133" i="1"/>
  <c r="T129" i="1"/>
  <c r="T103" i="1"/>
  <c r="P103" i="1"/>
  <c r="P105" i="1" s="1"/>
  <c r="P35" i="1"/>
  <c r="P135" i="1" l="1"/>
  <c r="R135" i="1" s="1"/>
  <c r="T135" i="1" l="1"/>
  <c r="Q9" i="1"/>
  <c r="M22" i="1" l="1"/>
  <c r="P22" i="1" s="1"/>
  <c r="O8" i="1"/>
  <c r="P86" i="1" l="1"/>
  <c r="M88" i="1"/>
  <c r="O88" i="1"/>
  <c r="P88" i="1" l="1"/>
  <c r="P87" i="1"/>
  <c r="M126" i="1"/>
  <c r="P126" i="1" s="1"/>
  <c r="P131" i="1" s="1"/>
  <c r="R131" i="1" s="1"/>
  <c r="M60" i="1"/>
  <c r="O28" i="1"/>
  <c r="T131" i="1" l="1"/>
  <c r="U131" i="1" s="1"/>
  <c r="S131" i="1"/>
  <c r="M58" i="1"/>
  <c r="P118" i="1" l="1"/>
  <c r="M114" i="1"/>
  <c r="P28" i="1" l="1"/>
  <c r="M8" i="1"/>
  <c r="P8" i="1" s="1"/>
  <c r="M6" i="1"/>
  <c r="O32" i="1"/>
  <c r="P27" i="1"/>
  <c r="P33" i="1" s="1"/>
  <c r="R33" i="1" s="1"/>
  <c r="D27" i="1"/>
  <c r="T33" i="1" l="1"/>
  <c r="U33" i="1" s="1"/>
  <c r="S33" i="1"/>
  <c r="P13" i="1" l="1"/>
  <c r="P6" i="1"/>
  <c r="Q124" i="1"/>
  <c r="M110" i="1"/>
  <c r="P110" i="1" s="1"/>
  <c r="M117" i="1"/>
  <c r="M106" i="1"/>
  <c r="M99" i="1"/>
  <c r="Q98" i="1"/>
  <c r="P96" i="1"/>
  <c r="O97" i="1"/>
  <c r="P97" i="1" s="1"/>
  <c r="D120" i="1"/>
  <c r="O115" i="1"/>
  <c r="T114" i="1"/>
  <c r="U114" i="1" s="1"/>
  <c r="D117" i="1"/>
  <c r="T109" i="1"/>
  <c r="D109" i="1"/>
  <c r="O107" i="1"/>
  <c r="O106" i="1"/>
  <c r="D106" i="1"/>
  <c r="D68" i="1"/>
  <c r="P100" i="1"/>
  <c r="T99" i="1"/>
  <c r="U99" i="1" s="1"/>
  <c r="O99" i="1"/>
  <c r="D99" i="1"/>
  <c r="T97" i="1"/>
  <c r="U97" i="1" s="1"/>
  <c r="T95" i="1"/>
  <c r="U95" i="1" s="1"/>
  <c r="D95" i="1"/>
  <c r="Q80" i="1"/>
  <c r="T79" i="1"/>
  <c r="U79" i="1" s="1"/>
  <c r="O79" i="1"/>
  <c r="T77" i="1"/>
  <c r="U77" i="1" s="1"/>
  <c r="M77" i="1"/>
  <c r="D77" i="1"/>
  <c r="Q87" i="1"/>
  <c r="Q76" i="1"/>
  <c r="Q59" i="1"/>
  <c r="Q26" i="1"/>
  <c r="P37" i="1"/>
  <c r="Q38" i="1"/>
  <c r="P114" i="1" l="1"/>
  <c r="P109" i="1"/>
  <c r="P113" i="1" s="1"/>
  <c r="P77" i="1"/>
  <c r="P117" i="1"/>
  <c r="P119" i="1" s="1"/>
  <c r="R119" i="1" s="1"/>
  <c r="T119" i="1" s="1"/>
  <c r="U119" i="1" s="1"/>
  <c r="P122" i="1"/>
  <c r="P124" i="1" s="1"/>
  <c r="P115" i="1"/>
  <c r="P106" i="1"/>
  <c r="P107" i="1"/>
  <c r="P99" i="1"/>
  <c r="P95" i="1"/>
  <c r="P79" i="1"/>
  <c r="T57" i="1"/>
  <c r="U57" i="1" s="1"/>
  <c r="P57" i="1"/>
  <c r="T54" i="1"/>
  <c r="U54" i="1" s="1"/>
  <c r="M54" i="1"/>
  <c r="D54" i="1"/>
  <c r="D60" i="1"/>
  <c r="T60" i="1"/>
  <c r="U60" i="1" s="1"/>
  <c r="O63" i="1"/>
  <c r="T63" i="1"/>
  <c r="U63" i="1" s="1"/>
  <c r="M21" i="1"/>
  <c r="P21" i="1" s="1"/>
  <c r="P26" i="1" s="1"/>
  <c r="D21" i="1"/>
  <c r="O10" i="1"/>
  <c r="P10" i="1" s="1"/>
  <c r="T93" i="1"/>
  <c r="U93" i="1" s="1"/>
  <c r="O93" i="1"/>
  <c r="O92" i="1"/>
  <c r="P92" i="1" s="1"/>
  <c r="T90" i="1"/>
  <c r="U90" i="1" s="1"/>
  <c r="P90" i="1"/>
  <c r="T88" i="1"/>
  <c r="D88" i="1"/>
  <c r="T81" i="1"/>
  <c r="U81" i="1" s="1"/>
  <c r="O81" i="1"/>
  <c r="D81" i="1"/>
  <c r="T75" i="1"/>
  <c r="U75" i="1" s="1"/>
  <c r="D72" i="1"/>
  <c r="O73" i="1"/>
  <c r="P73" i="1" s="1"/>
  <c r="T72" i="1"/>
  <c r="D114" i="1"/>
  <c r="O66" i="1"/>
  <c r="M66" i="1"/>
  <c r="T65" i="1"/>
  <c r="U65" i="1" s="1"/>
  <c r="O65" i="1"/>
  <c r="M65" i="1"/>
  <c r="D65" i="1"/>
  <c r="T52" i="1"/>
  <c r="U52" i="1" s="1"/>
  <c r="O50" i="1"/>
  <c r="M50" i="1"/>
  <c r="T49" i="1"/>
  <c r="M49" i="1"/>
  <c r="D49" i="1"/>
  <c r="T44" i="1"/>
  <c r="M44" i="1"/>
  <c r="D44" i="1"/>
  <c r="O42" i="1"/>
  <c r="T39" i="1"/>
  <c r="U39" i="1" s="1"/>
  <c r="O39" i="1"/>
  <c r="M39" i="1"/>
  <c r="D39" i="1"/>
  <c r="T34" i="1"/>
  <c r="M34" i="1"/>
  <c r="P34" i="1" s="1"/>
  <c r="D34" i="1"/>
  <c r="P9" i="1"/>
  <c r="S119" i="1" l="1"/>
  <c r="P98" i="1"/>
  <c r="P101" i="1"/>
  <c r="R101" i="1" s="1"/>
  <c r="S101" i="1" s="1"/>
  <c r="P71" i="1"/>
  <c r="P80" i="1"/>
  <c r="P116" i="1"/>
  <c r="P108" i="1"/>
  <c r="P38" i="1"/>
  <c r="P39" i="1"/>
  <c r="P93" i="1"/>
  <c r="P89" i="1"/>
  <c r="P60" i="1"/>
  <c r="P72" i="1"/>
  <c r="P76" i="1" s="1"/>
  <c r="P52" i="1"/>
  <c r="P50" i="1"/>
  <c r="P63" i="1"/>
  <c r="P54" i="1"/>
  <c r="P59" i="1" s="1"/>
  <c r="P42" i="1"/>
  <c r="P49" i="1"/>
  <c r="P44" i="1"/>
  <c r="P66" i="1"/>
  <c r="P65" i="1"/>
  <c r="P43" i="1" l="1"/>
  <c r="R116" i="1"/>
  <c r="S116" i="1" s="1"/>
  <c r="R124" i="1"/>
  <c r="S124" i="1" s="1"/>
  <c r="R71" i="1"/>
  <c r="S71" i="1" s="1"/>
  <c r="P94" i="1"/>
  <c r="R94" i="1" s="1"/>
  <c r="R113" i="1"/>
  <c r="T113" i="1" s="1"/>
  <c r="U113" i="1" s="1"/>
  <c r="R108" i="1"/>
  <c r="T108" i="1" s="1"/>
  <c r="U108" i="1" s="1"/>
  <c r="R98" i="1"/>
  <c r="R80" i="1"/>
  <c r="S80" i="1" s="1"/>
  <c r="P48" i="1"/>
  <c r="R48" i="1" s="1"/>
  <c r="T48" i="1" s="1"/>
  <c r="U48" i="1" s="1"/>
  <c r="P67" i="1"/>
  <c r="R67" i="1" s="1"/>
  <c r="R43" i="1"/>
  <c r="T43" i="1" s="1"/>
  <c r="U43" i="1" s="1"/>
  <c r="P53" i="1"/>
  <c r="R53" i="1" s="1"/>
  <c r="S53" i="1" s="1"/>
  <c r="P91" i="1"/>
  <c r="T101" i="1"/>
  <c r="U101" i="1" s="1"/>
  <c r="P64" i="1"/>
  <c r="R64" i="1" s="1"/>
  <c r="T64" i="1" s="1"/>
  <c r="U64" i="1" s="1"/>
  <c r="R87" i="1"/>
  <c r="R26" i="1"/>
  <c r="T26" i="1" s="1"/>
  <c r="U26" i="1" s="1"/>
  <c r="R76" i="1"/>
  <c r="T76" i="1" s="1"/>
  <c r="U76" i="1" s="1"/>
  <c r="R38" i="1"/>
  <c r="S38" i="1" s="1"/>
  <c r="T116" i="1" l="1"/>
  <c r="U116" i="1" s="1"/>
  <c r="T124" i="1"/>
  <c r="U124" i="1" s="1"/>
  <c r="S113" i="1"/>
  <c r="S108" i="1"/>
  <c r="S98" i="1"/>
  <c r="T98" i="1"/>
  <c r="U98" i="1" s="1"/>
  <c r="T80" i="1"/>
  <c r="U80" i="1" s="1"/>
  <c r="T71" i="1"/>
  <c r="U71" i="1" s="1"/>
  <c r="R91" i="1"/>
  <c r="S91" i="1" s="1"/>
  <c r="T94" i="1"/>
  <c r="U94" i="1" s="1"/>
  <c r="S94" i="1"/>
  <c r="T87" i="1"/>
  <c r="U87" i="1" s="1"/>
  <c r="S87" i="1"/>
  <c r="S64" i="1"/>
  <c r="S67" i="1"/>
  <c r="T67" i="1"/>
  <c r="U67" i="1" s="1"/>
  <c r="S76" i="1"/>
  <c r="S48" i="1"/>
  <c r="S43" i="1"/>
  <c r="S26" i="1"/>
  <c r="T53" i="1"/>
  <c r="U53" i="1" s="1"/>
  <c r="T38" i="1"/>
  <c r="U38" i="1" s="1"/>
  <c r="P19" i="1"/>
  <c r="T15" i="1"/>
  <c r="D15" i="1"/>
  <c r="T10" i="1"/>
  <c r="T91" i="1" l="1"/>
  <c r="U91" i="1" s="1"/>
  <c r="P20" i="1"/>
  <c r="R9" i="1"/>
  <c r="D10" i="1"/>
  <c r="O9" i="1"/>
  <c r="D4" i="1"/>
  <c r="R20" i="1" l="1"/>
  <c r="T20" i="1" s="1"/>
  <c r="U20" i="1" s="1"/>
  <c r="T9" i="1"/>
  <c r="U9" i="1" s="1"/>
  <c r="S9" i="1"/>
  <c r="S20" i="1" l="1"/>
  <c r="P14" i="1"/>
  <c r="R14" i="1" s="1"/>
  <c r="T14" i="1" l="1"/>
  <c r="U14" i="1" s="1"/>
  <c r="S14" i="1"/>
  <c r="R59" i="1"/>
  <c r="S59" i="1" s="1"/>
  <c r="T59" i="1" l="1"/>
  <c r="U59" i="1" s="1"/>
</calcChain>
</file>

<file path=xl/sharedStrings.xml><?xml version="1.0" encoding="utf-8"?>
<sst xmlns="http://schemas.openxmlformats.org/spreadsheetml/2006/main" count="283" uniqueCount="178">
  <si>
    <t>Course Info</t>
  </si>
  <si>
    <t>Teaching Assignment</t>
  </si>
  <si>
    <t>Total Workload</t>
  </si>
  <si>
    <t>Expected Workload in Credit Hours</t>
  </si>
  <si>
    <t>Expected Workload in Contact Hours</t>
  </si>
  <si>
    <t>Course</t>
  </si>
  <si>
    <t>Title</t>
  </si>
  <si>
    <t>Didactic Credit Hours</t>
  </si>
  <si>
    <t>Clinical Credit Hours</t>
  </si>
  <si>
    <t>Total Credit Hours</t>
  </si>
  <si>
    <t>Faculty in Didactic</t>
  </si>
  <si>
    <t>Didactic Contact Hours</t>
  </si>
  <si>
    <t>Clinical Sections</t>
  </si>
  <si>
    <t>Clinical Contact Hours</t>
  </si>
  <si>
    <t>Total Teaching Contact Hour Assignment</t>
  </si>
  <si>
    <t>Total Workload in Contact Hours</t>
  </si>
  <si>
    <t>Over/Under
Load in Contact Hours</t>
  </si>
  <si>
    <t>Total Workload Credit Hours</t>
  </si>
  <si>
    <t>Over/Under Load in Credit Hours</t>
  </si>
  <si>
    <t>Name of Faculty</t>
  </si>
  <si>
    <t>Reassigned Time in Contact Hours</t>
  </si>
  <si>
    <t>Greene, Debbie</t>
  </si>
  <si>
    <t>Baker, Dean</t>
  </si>
  <si>
    <t>NRSG 3540</t>
  </si>
  <si>
    <t>Canady, Krystal</t>
  </si>
  <si>
    <t>NRSG 4665</t>
  </si>
  <si>
    <t>Pathopharm</t>
  </si>
  <si>
    <t>NRSG 3445</t>
  </si>
  <si>
    <t>Copeland, Sandra</t>
  </si>
  <si>
    <t>NRSG 4140</t>
  </si>
  <si>
    <t>Discovery &amp; Evidence-based Practice</t>
  </si>
  <si>
    <t>NRSG 4580</t>
  </si>
  <si>
    <t>NRSG 4980</t>
  </si>
  <si>
    <t>Coke, Sallie</t>
  </si>
  <si>
    <t>NRSG 9320</t>
  </si>
  <si>
    <t>Doss, Josie</t>
  </si>
  <si>
    <t>Fowler, Catherine</t>
  </si>
  <si>
    <t>NRSG 3240</t>
  </si>
  <si>
    <t>Foundations of Nursing</t>
  </si>
  <si>
    <t>NRSG 3560</t>
  </si>
  <si>
    <t>NRSG 2780</t>
  </si>
  <si>
    <t>Godwin, Gail</t>
  </si>
  <si>
    <t xml:space="preserve">Psyc Mental Health Nursing </t>
  </si>
  <si>
    <t>Goldsberry, Jennifer</t>
  </si>
  <si>
    <t>NRSG 3440</t>
  </si>
  <si>
    <t>NRSG 3140</t>
  </si>
  <si>
    <t>Assessment</t>
  </si>
  <si>
    <t>Haley, Glynnis</t>
  </si>
  <si>
    <t>Handwerker, Sarah</t>
  </si>
  <si>
    <t>Ketchie, Monica</t>
  </si>
  <si>
    <t>Moore, Leslie</t>
  </si>
  <si>
    <t>NRSG 4981</t>
  </si>
  <si>
    <t>Synthesis Clinical Reasoning</t>
  </si>
  <si>
    <t>Parrish, Tiffany</t>
  </si>
  <si>
    <t>Healthcare Delivery Systems</t>
  </si>
  <si>
    <t>Nursing Care of the Family</t>
  </si>
  <si>
    <t>Transition to Nursing Practice</t>
  </si>
  <si>
    <t>Psyc Mental Health Nursing</t>
  </si>
  <si>
    <t>Trans to Nursing Practice</t>
  </si>
  <si>
    <t>Community &amp; Population based Nursing Care</t>
  </si>
  <si>
    <t>Therapeutic Health Assessment</t>
  </si>
  <si>
    <t>MacMillan, Debby</t>
  </si>
  <si>
    <t>Int Nrsg Mgmet Adult/Ger I</t>
  </si>
  <si>
    <t>Roberts, Angela</t>
  </si>
  <si>
    <t>Int Nrsg Mgmet Adult/Ger II</t>
  </si>
  <si>
    <t>Roberts, Sterling</t>
  </si>
  <si>
    <t>Rodriguez, Christopher</t>
  </si>
  <si>
    <t>Smith, Marshall</t>
  </si>
  <si>
    <t>Steele, Susan</t>
  </si>
  <si>
    <t>Warren, Talecia</t>
  </si>
  <si>
    <t>Winn, Sheryl</t>
  </si>
  <si>
    <t>NRSG 4780</t>
  </si>
  <si>
    <t>Culpa-Bondal, Flor</t>
  </si>
  <si>
    <t>Practicum (TeamSTEPPS)</t>
  </si>
  <si>
    <t>Assistant Director Graduate Nursing (6 credit hour)</t>
  </si>
  <si>
    <t>Assistant Director Undergradute (6 credit hour)</t>
  </si>
  <si>
    <t>Midwifery Program Coordinator/ACME Accred. (3 hours)</t>
  </si>
  <si>
    <t>Director of Nursing (9 credit hour)</t>
  </si>
  <si>
    <t>Director Simulation and Translational Research Center</t>
  </si>
  <si>
    <t>DNP Program Coordinator (3 credit hour)</t>
  </si>
  <si>
    <t>IntNrsg Mgmet Adult/Ger I</t>
  </si>
  <si>
    <t>Projected Enrollment</t>
  </si>
  <si>
    <t>Number of Clinical Sections</t>
  </si>
  <si>
    <t>n/a</t>
  </si>
  <si>
    <t>NRSG 9310</t>
  </si>
  <si>
    <t>NRSG 5810</t>
  </si>
  <si>
    <t>Adv Psychopharm</t>
  </si>
  <si>
    <t>NRSG 7120</t>
  </si>
  <si>
    <t>Psyc Mental Health Nursing II</t>
  </si>
  <si>
    <t>NRSG 6300</t>
  </si>
  <si>
    <t>NRSG 7050</t>
  </si>
  <si>
    <t>Primary Care of Children</t>
  </si>
  <si>
    <t>Translational &amp; Clinical Project I-Owie</t>
  </si>
  <si>
    <t>Translational and Clinical Research I-Murck</t>
  </si>
  <si>
    <t>NRSG 6121</t>
  </si>
  <si>
    <t>Integrating Technology Educator</t>
  </si>
  <si>
    <t>Translational &amp; Clinical Research I--Hall</t>
  </si>
  <si>
    <t>NRSG 6500</t>
  </si>
  <si>
    <t>Graduate Nursing Practicum Planning</t>
  </si>
  <si>
    <t>Translational and Clinical Research I-Childre &amp; Griffin</t>
  </si>
  <si>
    <t>Informatics</t>
  </si>
  <si>
    <t>Advanced Pathopharm</t>
  </si>
  <si>
    <t>Rich, Darla</t>
  </si>
  <si>
    <t>Slade, Jennifer</t>
  </si>
  <si>
    <t>NRSG 5480</t>
  </si>
  <si>
    <t xml:space="preserve">Applied Stats </t>
  </si>
  <si>
    <t>NRSG 8420</t>
  </si>
  <si>
    <t>Translational &amp; Clinical Project I-Rodriguez</t>
  </si>
  <si>
    <t>NRSG 8300</t>
  </si>
  <si>
    <t>EBP I</t>
  </si>
  <si>
    <t>NRSG 8510</t>
  </si>
  <si>
    <t>Prim Care of Children &amp; adoles</t>
  </si>
  <si>
    <t>Translational &amp; Clinical Project I-Pugh</t>
  </si>
  <si>
    <t>NRSG 8520</t>
  </si>
  <si>
    <t>Program Coordinator FNP</t>
  </si>
  <si>
    <t>Schwartz, Karen</t>
  </si>
  <si>
    <t>Fall 2020
SON Faculty Workload</t>
  </si>
  <si>
    <t>Release</t>
  </si>
  <si>
    <t>PMHNP find clinical sites, one semester release</t>
  </si>
  <si>
    <t>Advanced Assessment</t>
  </si>
  <si>
    <t>Leadership &amp; Management</t>
  </si>
  <si>
    <t>Walker, Angela</t>
  </si>
  <si>
    <t>PMHNP Program Coordinator</t>
  </si>
  <si>
    <t>Advanced assessment</t>
  </si>
  <si>
    <t>Translational &amp; Clinical Project I-committee (Owie)</t>
  </si>
  <si>
    <t>NRSG 3850</t>
  </si>
  <si>
    <t>BSN Remediation</t>
  </si>
  <si>
    <t>Adult Gero I</t>
  </si>
  <si>
    <t>Program Coordinator MSN Educator</t>
  </si>
  <si>
    <t>NRSG 7030</t>
  </si>
  <si>
    <t>Translational and Clinical Research I-committee(Josiah)</t>
  </si>
  <si>
    <t>Translational &amp; Clinical Research I(Owens/Mosher)</t>
  </si>
  <si>
    <t>Primary Care of Women (2 sections)</t>
  </si>
  <si>
    <t>NRSG 7330</t>
  </si>
  <si>
    <t>Women's Health</t>
  </si>
  <si>
    <t>NRSG 4001</t>
  </si>
  <si>
    <t>Seminar</t>
  </si>
  <si>
    <t>NRSG 6410</t>
  </si>
  <si>
    <t>Theory</t>
  </si>
  <si>
    <t>Foundations</t>
  </si>
  <si>
    <t>Translational &amp; Clinical Research I (Mosher/Rodriguez 2nd)</t>
  </si>
  <si>
    <t>NRSG 8540</t>
  </si>
  <si>
    <t>Vulnerable Populations</t>
  </si>
  <si>
    <t>Grant Funded Positions</t>
  </si>
  <si>
    <t>Int Nrsg Mgmt Adult/Gero 2</t>
  </si>
  <si>
    <t>Int Nrsg Mgmet Adult/Ger I (Sim lab 6 hours/week)</t>
  </si>
  <si>
    <t>Evidence-based Practice I</t>
  </si>
  <si>
    <t>Translational &amp; Clinical Research I (Josiah/2nd Smith)</t>
  </si>
  <si>
    <t xml:space="preserve">Primary Care of Women </t>
  </si>
  <si>
    <t>Primary Care of Children (2 class sections)</t>
  </si>
  <si>
    <t>Primary Care of Children (2 sections)</t>
  </si>
  <si>
    <t>NRSG 9410</t>
  </si>
  <si>
    <t>Translational &amp; Clinical Project I--committee (Griffin)</t>
  </si>
  <si>
    <t>Primary Care of Women</t>
  </si>
  <si>
    <t>Transition to Nursing Practice (clin super &amp; TS)</t>
  </si>
  <si>
    <t>NRSG 5480L</t>
  </si>
  <si>
    <t>Adv Assessment (lab)</t>
  </si>
  <si>
    <t>Joiner, Janice</t>
  </si>
  <si>
    <t>enrollment 1 student 2 creditt hours = 1 hour credit</t>
  </si>
  <si>
    <t>Practicum (clinical supervision)</t>
  </si>
  <si>
    <t>SP Coordinator</t>
  </si>
  <si>
    <t>em'd 6/24</t>
  </si>
  <si>
    <t>em 6/24</t>
  </si>
  <si>
    <t>em 6/24 cc DM re:OL</t>
  </si>
  <si>
    <t>em 6/24 cc DM</t>
  </si>
  <si>
    <t>em 6/24 dg</t>
  </si>
  <si>
    <t>em 6/24 cc DM d/t OL</t>
  </si>
  <si>
    <t>Spring 11 only</t>
  </si>
  <si>
    <t>Pending hire--send schedule when official</t>
  </si>
  <si>
    <t>dicussed 6/2020</t>
  </si>
  <si>
    <t>em 6/24 cc SR re: sim 8 h week</t>
  </si>
  <si>
    <t>pending hire</t>
  </si>
  <si>
    <t>em 6/24 w cc DM</t>
  </si>
  <si>
    <t>em 6/24 cc SR for Sim</t>
  </si>
  <si>
    <t>?Rsutton registered for course?</t>
  </si>
  <si>
    <t>changes em 7/14</t>
  </si>
  <si>
    <t>Ketchie;Schwartz; Hardtman 2 sections; 60 didactive hours total</t>
  </si>
  <si>
    <t>3 sections; 7 clinical groups are spread across these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</si>
</sst>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164" fontId="0" fillId="0" borderId="1" xfId="0" applyNumberFormat="1" applyBorder="1" applyAlignment="1">
      <alignment horizontal="right"/>
    </xf>
    <xf numFmtId="165" fontId="0" fillId="0" borderId="0" xfId="0" applyNumberFormat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6" fontId="0" fillId="0" borderId="0" xfId="0" applyNumberFormat="1"/>
    <xf numFmtId="0" fontId="0" fillId="5" borderId="1" xfId="0" applyFill="1" applyBorder="1"/>
    <xf numFmtId="164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6" borderId="1" xfId="0" applyFill="1" applyBorder="1"/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5" fontId="0" fillId="0" borderId="0" xfId="0" applyNumberFormat="1" applyFill="1"/>
    <xf numFmtId="16" fontId="0" fillId="0" borderId="0" xfId="0" applyNumberFormat="1" applyFill="1"/>
    <xf numFmtId="0" fontId="0" fillId="0" borderId="0" xfId="0" applyFill="1"/>
    <xf numFmtId="0" fontId="0" fillId="7" borderId="1" xfId="0" applyFill="1" applyBorder="1"/>
    <xf numFmtId="164" fontId="0" fillId="7" borderId="1" xfId="0" applyNumberFormat="1" applyFill="1" applyBorder="1"/>
    <xf numFmtId="0" fontId="0" fillId="7" borderId="1" xfId="0" applyFill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3" fillId="2" borderId="1" xfId="0" applyFont="1" applyFill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35"/>
  <sheetViews>
    <sheetView tabSelected="1" zoomScale="75" zoomScaleNormal="75" workbookViewId="0">
      <pane xSplit="23" ySplit="3" topLeftCell="AD4" activePane="bottomRight" state="frozen"/>
      <selection pane="topRight" activeCell="X1" sqref="X1"/>
      <selection pane="bottomLeft" activeCell="A4" sqref="A4"/>
      <selection pane="bottomRight" activeCell="P133" sqref="P133"/>
    </sheetView>
  </sheetViews>
  <sheetFormatPr defaultColWidth="11" defaultRowHeight="15.75" x14ac:dyDescent="0.25"/>
  <cols>
    <col min="1" max="1" width="2.375" customWidth="1"/>
    <col min="2" max="2" width="19.625" bestFit="1" customWidth="1"/>
    <col min="3" max="4" width="10.625" customWidth="1"/>
    <col min="5" max="5" width="12" customWidth="1"/>
    <col min="6" max="6" width="46" bestFit="1" customWidth="1"/>
    <col min="7" max="8" width="10.125" customWidth="1"/>
    <col min="9" max="9" width="7.5" customWidth="1"/>
    <col min="10" max="10" width="7.125" customWidth="1"/>
    <col min="11" max="11" width="6.625" customWidth="1"/>
    <col min="12" max="12" width="8" customWidth="1"/>
    <col min="13" max="14" width="8.125" customWidth="1"/>
    <col min="21" max="21" width="14.625" bestFit="1" customWidth="1"/>
  </cols>
  <sheetData>
    <row r="1" spans="2:23" ht="42" customHeight="1" x14ac:dyDescent="0.25">
      <c r="B1" s="48" t="s">
        <v>116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2:23" ht="42" customHeight="1" x14ac:dyDescent="0.25">
      <c r="B2" s="48"/>
      <c r="C2" s="48"/>
      <c r="D2" s="48"/>
      <c r="E2" s="48"/>
      <c r="F2" s="48"/>
      <c r="G2" s="48"/>
      <c r="H2" s="48"/>
      <c r="I2" s="49" t="s">
        <v>0</v>
      </c>
      <c r="J2" s="49"/>
      <c r="K2" s="49"/>
      <c r="L2" s="49" t="s">
        <v>1</v>
      </c>
      <c r="M2" s="49"/>
      <c r="N2" s="49"/>
      <c r="O2" s="49"/>
      <c r="P2" s="49"/>
      <c r="Q2" s="49" t="s">
        <v>2</v>
      </c>
      <c r="R2" s="49"/>
      <c r="S2" s="49"/>
      <c r="T2" s="49"/>
      <c r="U2" s="49"/>
    </row>
    <row r="3" spans="2:23" s="1" customFormat="1" ht="78.75" x14ac:dyDescent="0.25">
      <c r="B3" s="30" t="s">
        <v>19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81</v>
      </c>
      <c r="H3" s="30" t="s">
        <v>82</v>
      </c>
      <c r="I3" s="30" t="s">
        <v>7</v>
      </c>
      <c r="J3" s="30" t="s">
        <v>8</v>
      </c>
      <c r="K3" s="30" t="s">
        <v>9</v>
      </c>
      <c r="L3" s="30" t="s">
        <v>10</v>
      </c>
      <c r="M3" s="30" t="s">
        <v>11</v>
      </c>
      <c r="N3" s="30" t="s">
        <v>12</v>
      </c>
      <c r="O3" s="30" t="s">
        <v>13</v>
      </c>
      <c r="P3" s="30" t="s">
        <v>14</v>
      </c>
      <c r="Q3" s="30" t="s">
        <v>20</v>
      </c>
      <c r="R3" s="30" t="s">
        <v>15</v>
      </c>
      <c r="S3" s="30" t="s">
        <v>16</v>
      </c>
      <c r="T3" s="30" t="s">
        <v>17</v>
      </c>
      <c r="U3" s="30" t="s">
        <v>18</v>
      </c>
      <c r="V3" s="31"/>
    </row>
    <row r="4" spans="2:23" x14ac:dyDescent="0.25">
      <c r="B4" s="32" t="s">
        <v>22</v>
      </c>
      <c r="C4" s="32">
        <v>12</v>
      </c>
      <c r="D4" s="32">
        <f>C4*15</f>
        <v>180</v>
      </c>
      <c r="E4" s="33" t="s">
        <v>117</v>
      </c>
      <c r="F4" s="33" t="s">
        <v>118</v>
      </c>
      <c r="G4" s="33"/>
      <c r="H4" s="33"/>
      <c r="I4" s="7"/>
      <c r="J4" s="7"/>
      <c r="K4" s="7"/>
      <c r="L4" s="7"/>
      <c r="M4" s="7"/>
      <c r="N4" s="7"/>
      <c r="O4" s="34"/>
      <c r="P4" s="35"/>
      <c r="Q4" s="7">
        <v>30</v>
      </c>
      <c r="R4" s="7"/>
      <c r="S4" s="7"/>
      <c r="T4" s="7"/>
      <c r="U4" s="7"/>
      <c r="V4" s="36"/>
      <c r="W4" s="10"/>
    </row>
    <row r="5" spans="2:23" x14ac:dyDescent="0.25">
      <c r="B5" s="32"/>
      <c r="C5" s="32"/>
      <c r="D5" s="32"/>
      <c r="E5" s="33"/>
      <c r="F5" s="33" t="s">
        <v>122</v>
      </c>
      <c r="G5" s="33"/>
      <c r="H5" s="33"/>
      <c r="I5" s="7"/>
      <c r="J5" s="7"/>
      <c r="K5" s="7"/>
      <c r="L5" s="7"/>
      <c r="M5" s="7"/>
      <c r="N5" s="7"/>
      <c r="O5" s="34"/>
      <c r="P5" s="35"/>
      <c r="Q5" s="7">
        <v>45</v>
      </c>
      <c r="R5" s="7"/>
      <c r="S5" s="7"/>
      <c r="T5" s="7"/>
      <c r="U5" s="7"/>
      <c r="V5" s="36"/>
      <c r="W5" s="10"/>
    </row>
    <row r="6" spans="2:23" x14ac:dyDescent="0.25">
      <c r="B6" s="32"/>
      <c r="C6" s="32"/>
      <c r="D6" s="32"/>
      <c r="E6" s="33" t="s">
        <v>85</v>
      </c>
      <c r="F6" s="33" t="s">
        <v>86</v>
      </c>
      <c r="G6" s="33">
        <v>27</v>
      </c>
      <c r="H6" s="33">
        <v>0</v>
      </c>
      <c r="I6" s="7">
        <v>3</v>
      </c>
      <c r="J6" s="7">
        <v>0</v>
      </c>
      <c r="K6" s="7">
        <v>3</v>
      </c>
      <c r="L6" s="7">
        <v>2</v>
      </c>
      <c r="M6" s="7">
        <f>I6/L6*15</f>
        <v>22.5</v>
      </c>
      <c r="N6" s="7">
        <v>0</v>
      </c>
      <c r="O6" s="34">
        <v>0</v>
      </c>
      <c r="P6" s="35">
        <f>SUM(M6+O6)</f>
        <v>22.5</v>
      </c>
      <c r="Q6" s="7"/>
      <c r="R6" s="7"/>
      <c r="S6" s="7"/>
      <c r="T6" s="7"/>
      <c r="U6" s="7"/>
      <c r="V6" s="36"/>
      <c r="W6" s="10"/>
    </row>
    <row r="7" spans="2:23" x14ac:dyDescent="0.25">
      <c r="B7" s="32"/>
      <c r="C7" s="32"/>
      <c r="D7" s="32"/>
      <c r="E7" s="33" t="s">
        <v>84</v>
      </c>
      <c r="F7" s="33" t="s">
        <v>112</v>
      </c>
      <c r="G7" s="8">
        <v>1</v>
      </c>
      <c r="H7" s="8">
        <v>1</v>
      </c>
      <c r="I7" s="7">
        <v>1</v>
      </c>
      <c r="J7" s="7">
        <v>8</v>
      </c>
      <c r="K7" s="7">
        <v>3</v>
      </c>
      <c r="L7" s="7">
        <v>1</v>
      </c>
      <c r="M7" s="7">
        <v>15</v>
      </c>
      <c r="N7" s="7">
        <v>0</v>
      </c>
      <c r="O7" s="34"/>
      <c r="P7" s="35">
        <v>15</v>
      </c>
      <c r="Q7" s="7"/>
      <c r="R7" s="7"/>
      <c r="S7" s="7"/>
      <c r="T7" s="7"/>
      <c r="U7" s="7"/>
      <c r="V7" s="36"/>
      <c r="W7" s="10"/>
    </row>
    <row r="8" spans="2:23" x14ac:dyDescent="0.25">
      <c r="B8" s="32"/>
      <c r="C8" s="32"/>
      <c r="D8" s="32"/>
      <c r="E8" s="33" t="s">
        <v>87</v>
      </c>
      <c r="F8" s="33" t="s">
        <v>88</v>
      </c>
      <c r="G8" s="33">
        <v>15</v>
      </c>
      <c r="H8" s="33">
        <v>3</v>
      </c>
      <c r="I8" s="7">
        <v>2</v>
      </c>
      <c r="J8" s="7">
        <v>3</v>
      </c>
      <c r="K8" s="7">
        <v>4</v>
      </c>
      <c r="L8" s="7">
        <v>1</v>
      </c>
      <c r="M8" s="7">
        <f>I8/L8*15</f>
        <v>30</v>
      </c>
      <c r="N8" s="7">
        <v>0.67</v>
      </c>
      <c r="O8" s="34">
        <f>SUM(N8*45)</f>
        <v>30</v>
      </c>
      <c r="P8" s="35">
        <f>SUM(M8+O8)</f>
        <v>60</v>
      </c>
      <c r="Q8" s="7"/>
      <c r="R8" s="7"/>
      <c r="S8" s="7"/>
      <c r="T8" s="7"/>
      <c r="U8" s="7"/>
      <c r="V8" s="36"/>
      <c r="W8" s="10"/>
    </row>
    <row r="9" spans="2:23" x14ac:dyDescent="0.25">
      <c r="B9" s="27"/>
      <c r="C9" s="27"/>
      <c r="D9" s="27"/>
      <c r="E9" s="28"/>
      <c r="F9" s="28"/>
      <c r="G9" s="28"/>
      <c r="H9" s="28"/>
      <c r="I9" s="12"/>
      <c r="J9" s="12"/>
      <c r="K9" s="12"/>
      <c r="L9" s="12"/>
      <c r="M9" s="12"/>
      <c r="N9" s="12"/>
      <c r="O9" s="29">
        <f>J9*15*N9</f>
        <v>0</v>
      </c>
      <c r="P9" s="11">
        <f>SUM(P4:P8)</f>
        <v>97.5</v>
      </c>
      <c r="Q9" s="12">
        <f>SUM(Q4:Q8)</f>
        <v>75</v>
      </c>
      <c r="R9" s="11">
        <f>P9+Q9</f>
        <v>172.5</v>
      </c>
      <c r="S9" s="12">
        <f>R9-D4</f>
        <v>-7.5</v>
      </c>
      <c r="T9" s="12">
        <f>R9/15</f>
        <v>11.5</v>
      </c>
      <c r="U9" s="13">
        <f>T9-C4</f>
        <v>-0.5</v>
      </c>
      <c r="V9" s="37">
        <v>43992</v>
      </c>
      <c r="W9" t="s">
        <v>162</v>
      </c>
    </row>
    <row r="10" spans="2:23" x14ac:dyDescent="0.25">
      <c r="B10" s="32" t="s">
        <v>24</v>
      </c>
      <c r="C10" s="32">
        <v>12</v>
      </c>
      <c r="D10" s="32">
        <f>C10*15</f>
        <v>180</v>
      </c>
      <c r="E10" s="8" t="s">
        <v>25</v>
      </c>
      <c r="F10" s="8" t="s">
        <v>55</v>
      </c>
      <c r="G10" s="8">
        <v>53</v>
      </c>
      <c r="H10" s="8">
        <v>7</v>
      </c>
      <c r="I10" s="7">
        <v>4</v>
      </c>
      <c r="J10" s="7">
        <v>6</v>
      </c>
      <c r="K10" s="7">
        <v>7</v>
      </c>
      <c r="L10" s="7">
        <v>3</v>
      </c>
      <c r="M10" s="7">
        <v>20</v>
      </c>
      <c r="N10" s="7">
        <v>1</v>
      </c>
      <c r="O10" s="34">
        <f>J10*15*N10</f>
        <v>90</v>
      </c>
      <c r="P10" s="35">
        <f>SUM(M10+O10)</f>
        <v>110</v>
      </c>
      <c r="Q10" s="7"/>
      <c r="R10" s="7"/>
      <c r="S10" s="7"/>
      <c r="T10" s="7">
        <f>R10/15</f>
        <v>0</v>
      </c>
      <c r="U10" s="8"/>
      <c r="V10" s="38"/>
    </row>
    <row r="11" spans="2:23" x14ac:dyDescent="0.25">
      <c r="B11" s="32"/>
      <c r="C11" s="32"/>
      <c r="D11" s="32"/>
      <c r="E11" s="8" t="s">
        <v>32</v>
      </c>
      <c r="F11" s="8" t="s">
        <v>58</v>
      </c>
      <c r="G11" s="8">
        <v>57</v>
      </c>
      <c r="H11" s="8">
        <v>7</v>
      </c>
      <c r="I11" s="7">
        <v>3</v>
      </c>
      <c r="J11" s="7">
        <v>12</v>
      </c>
      <c r="K11" s="7">
        <v>9</v>
      </c>
      <c r="L11" s="7">
        <v>0</v>
      </c>
      <c r="M11" s="7">
        <v>0</v>
      </c>
      <c r="N11" s="7">
        <v>1</v>
      </c>
      <c r="O11" s="34">
        <v>30</v>
      </c>
      <c r="P11" s="35">
        <v>30</v>
      </c>
      <c r="Q11" s="7"/>
      <c r="R11" s="7"/>
      <c r="S11" s="7"/>
      <c r="T11" s="7"/>
      <c r="U11" s="8"/>
      <c r="V11" s="38"/>
    </row>
    <row r="12" spans="2:23" x14ac:dyDescent="0.25">
      <c r="B12" s="32"/>
      <c r="C12" s="32"/>
      <c r="D12" s="32"/>
      <c r="E12" s="33" t="s">
        <v>84</v>
      </c>
      <c r="F12" s="33" t="s">
        <v>124</v>
      </c>
      <c r="G12" s="8">
        <v>1</v>
      </c>
      <c r="H12" s="8">
        <v>1</v>
      </c>
      <c r="I12" s="7">
        <v>1</v>
      </c>
      <c r="J12" s="7">
        <v>8</v>
      </c>
      <c r="K12" s="7">
        <v>3</v>
      </c>
      <c r="L12" s="7">
        <v>1</v>
      </c>
      <c r="M12" s="7">
        <v>7.5</v>
      </c>
      <c r="N12" s="7">
        <v>0</v>
      </c>
      <c r="O12" s="34"/>
      <c r="P12" s="35">
        <v>7.5</v>
      </c>
      <c r="Q12" s="7"/>
      <c r="R12" s="7"/>
      <c r="S12" s="7"/>
      <c r="T12" s="7"/>
      <c r="U12" s="8"/>
      <c r="V12" s="38"/>
    </row>
    <row r="13" spans="2:23" x14ac:dyDescent="0.25">
      <c r="B13" s="32"/>
      <c r="C13" s="32"/>
      <c r="D13" s="32"/>
      <c r="E13" s="8" t="s">
        <v>90</v>
      </c>
      <c r="F13" s="8" t="s">
        <v>111</v>
      </c>
      <c r="G13" s="8">
        <v>40</v>
      </c>
      <c r="H13" s="8">
        <v>6</v>
      </c>
      <c r="I13" s="7">
        <v>2</v>
      </c>
      <c r="J13" s="7">
        <v>6</v>
      </c>
      <c r="K13" s="7">
        <v>4</v>
      </c>
      <c r="L13" s="7">
        <v>2</v>
      </c>
      <c r="M13" s="7">
        <v>0</v>
      </c>
      <c r="N13" s="7">
        <v>1</v>
      </c>
      <c r="O13" s="34">
        <v>45</v>
      </c>
      <c r="P13" s="35">
        <f>SUM(M13+O13)</f>
        <v>45</v>
      </c>
      <c r="Q13" s="7"/>
      <c r="R13" s="7"/>
      <c r="S13" s="7"/>
      <c r="T13" s="7"/>
      <c r="U13" s="8"/>
      <c r="V13" s="38"/>
    </row>
    <row r="14" spans="2:23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>
        <f>SUM(P10:P13)</f>
        <v>192.5</v>
      </c>
      <c r="Q14" s="13">
        <v>0</v>
      </c>
      <c r="R14" s="14">
        <f>P14+Q14</f>
        <v>192.5</v>
      </c>
      <c r="S14" s="14">
        <f>R14-D10</f>
        <v>12.5</v>
      </c>
      <c r="T14" s="12">
        <f>R14/15</f>
        <v>12.8333333333333</v>
      </c>
      <c r="U14" s="13">
        <f>T14-C10</f>
        <v>0.83333333333329995</v>
      </c>
      <c r="V14" s="37">
        <v>43994</v>
      </c>
      <c r="W14" t="s">
        <v>162</v>
      </c>
    </row>
    <row r="15" spans="2:23" x14ac:dyDescent="0.25">
      <c r="B15" s="32" t="s">
        <v>28</v>
      </c>
      <c r="C15" s="32">
        <v>8</v>
      </c>
      <c r="D15" s="32">
        <f>C15*15</f>
        <v>120</v>
      </c>
      <c r="E15" s="8"/>
      <c r="F15" s="8"/>
      <c r="G15" s="8"/>
      <c r="H15" s="8"/>
      <c r="I15" s="7"/>
      <c r="J15" s="7">
        <v>0</v>
      </c>
      <c r="K15" s="7"/>
      <c r="L15" s="7"/>
      <c r="M15" s="7"/>
      <c r="N15" s="7">
        <v>0</v>
      </c>
      <c r="O15" s="34">
        <v>0</v>
      </c>
      <c r="P15" s="35"/>
      <c r="Q15" s="7"/>
      <c r="R15" s="7"/>
      <c r="S15" s="7"/>
      <c r="T15" s="7">
        <f>R15/15</f>
        <v>0</v>
      </c>
      <c r="U15" s="8"/>
      <c r="V15" s="38"/>
    </row>
    <row r="16" spans="2:23" x14ac:dyDescent="0.25">
      <c r="B16" s="32"/>
      <c r="C16" s="32"/>
      <c r="D16" s="32"/>
      <c r="E16" s="33" t="s">
        <v>84</v>
      </c>
      <c r="F16" s="33" t="s">
        <v>124</v>
      </c>
      <c r="G16" s="8">
        <v>1</v>
      </c>
      <c r="H16" s="8">
        <v>1</v>
      </c>
      <c r="I16" s="7">
        <v>1</v>
      </c>
      <c r="J16" s="7">
        <v>8</v>
      </c>
      <c r="K16" s="7">
        <v>3</v>
      </c>
      <c r="L16" s="7">
        <v>1</v>
      </c>
      <c r="M16" s="7">
        <v>7.5</v>
      </c>
      <c r="N16" s="7">
        <v>0</v>
      </c>
      <c r="O16" s="34"/>
      <c r="P16" s="35">
        <v>7.5</v>
      </c>
      <c r="Q16" s="7"/>
      <c r="R16" s="7"/>
      <c r="S16" s="7"/>
      <c r="T16" s="7"/>
      <c r="U16" s="7"/>
      <c r="V16" s="38"/>
    </row>
    <row r="17" spans="2:30" x14ac:dyDescent="0.25">
      <c r="B17" s="32"/>
      <c r="C17" s="32"/>
      <c r="D17" s="32"/>
      <c r="E17" s="33" t="s">
        <v>137</v>
      </c>
      <c r="F17" s="33" t="s">
        <v>138</v>
      </c>
      <c r="G17" s="8">
        <v>25</v>
      </c>
      <c r="H17" s="8">
        <v>0</v>
      </c>
      <c r="I17" s="7">
        <v>2</v>
      </c>
      <c r="J17" s="7">
        <v>0</v>
      </c>
      <c r="K17" s="7">
        <v>2</v>
      </c>
      <c r="L17" s="7">
        <v>1</v>
      </c>
      <c r="M17" s="7">
        <v>30</v>
      </c>
      <c r="N17" s="7">
        <v>0</v>
      </c>
      <c r="O17" s="34">
        <v>0</v>
      </c>
      <c r="P17" s="35">
        <v>30</v>
      </c>
      <c r="Q17" s="7"/>
      <c r="R17" s="7"/>
      <c r="S17" s="7"/>
      <c r="T17" s="7"/>
      <c r="U17" s="7"/>
      <c r="V17" s="38"/>
    </row>
    <row r="18" spans="2:30" x14ac:dyDescent="0.25">
      <c r="B18" s="3"/>
      <c r="C18" s="3"/>
      <c r="D18" s="3"/>
      <c r="E18" s="2" t="s">
        <v>104</v>
      </c>
      <c r="F18" s="2" t="s">
        <v>123</v>
      </c>
      <c r="G18" s="2">
        <v>25</v>
      </c>
      <c r="H18" s="2">
        <v>7</v>
      </c>
      <c r="I18" s="4">
        <v>2</v>
      </c>
      <c r="J18" s="4">
        <v>3</v>
      </c>
      <c r="K18" s="4">
        <v>3</v>
      </c>
      <c r="L18" s="4">
        <v>1</v>
      </c>
      <c r="M18" s="4">
        <v>0</v>
      </c>
      <c r="N18" s="4">
        <v>1</v>
      </c>
      <c r="O18" s="24">
        <v>45</v>
      </c>
      <c r="P18" s="9">
        <v>45</v>
      </c>
      <c r="Q18" s="4"/>
      <c r="R18" s="4"/>
      <c r="S18" s="7"/>
      <c r="T18" s="7"/>
      <c r="U18" s="8"/>
      <c r="AD18" t="s">
        <v>177</v>
      </c>
    </row>
    <row r="19" spans="2:30" x14ac:dyDescent="0.25">
      <c r="B19" s="3"/>
      <c r="C19" s="3"/>
      <c r="D19" s="3"/>
      <c r="E19" s="2" t="s">
        <v>90</v>
      </c>
      <c r="F19" s="2" t="s">
        <v>91</v>
      </c>
      <c r="G19" s="2">
        <v>40</v>
      </c>
      <c r="H19" s="2">
        <v>6</v>
      </c>
      <c r="I19" s="4">
        <v>2</v>
      </c>
      <c r="J19" s="4">
        <v>6</v>
      </c>
      <c r="K19" s="4">
        <v>4</v>
      </c>
      <c r="L19" s="4">
        <v>2</v>
      </c>
      <c r="M19" s="4">
        <v>0</v>
      </c>
      <c r="N19" s="4">
        <v>1</v>
      </c>
      <c r="O19" s="24">
        <v>45</v>
      </c>
      <c r="P19" s="9">
        <f>SUM(M19+O19)</f>
        <v>45</v>
      </c>
      <c r="Q19" s="4"/>
      <c r="R19" s="4"/>
      <c r="S19" s="7"/>
      <c r="T19" s="7"/>
      <c r="U19" s="8"/>
      <c r="V19" s="38"/>
    </row>
    <row r="20" spans="2:3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>
        <f>SUM(P15:P19)</f>
        <v>127.5</v>
      </c>
      <c r="Q20" s="13">
        <v>0</v>
      </c>
      <c r="R20" s="14">
        <f>P20+Q20</f>
        <v>127.5</v>
      </c>
      <c r="S20" s="14">
        <f>R20-D15</f>
        <v>7.5</v>
      </c>
      <c r="T20" s="5">
        <f>R20/15</f>
        <v>8.5</v>
      </c>
      <c r="U20" s="44">
        <f>T20-C15</f>
        <v>0.5</v>
      </c>
      <c r="V20" s="20">
        <v>43994</v>
      </c>
      <c r="W20" t="s">
        <v>163</v>
      </c>
    </row>
    <row r="21" spans="2:30" x14ac:dyDescent="0.25">
      <c r="B21" s="3" t="s">
        <v>33</v>
      </c>
      <c r="C21" s="3">
        <v>12</v>
      </c>
      <c r="D21" s="3">
        <f>C21*15</f>
        <v>180</v>
      </c>
      <c r="E21" s="2" t="s">
        <v>90</v>
      </c>
      <c r="F21" s="2" t="s">
        <v>150</v>
      </c>
      <c r="G21" s="2">
        <v>40</v>
      </c>
      <c r="H21" s="2">
        <v>6</v>
      </c>
      <c r="I21" s="4">
        <v>2</v>
      </c>
      <c r="J21" s="4">
        <v>6</v>
      </c>
      <c r="K21" s="4">
        <v>4</v>
      </c>
      <c r="L21" s="4">
        <v>1</v>
      </c>
      <c r="M21" s="4">
        <f>I21/L21*15</f>
        <v>30</v>
      </c>
      <c r="N21" s="4">
        <v>1</v>
      </c>
      <c r="O21" s="24">
        <v>45</v>
      </c>
      <c r="P21" s="9">
        <f>SUM(M21+O21)</f>
        <v>75</v>
      </c>
      <c r="Q21" s="4"/>
      <c r="R21" s="4"/>
      <c r="S21" s="7"/>
      <c r="T21" s="7"/>
      <c r="U21" s="8"/>
    </row>
    <row r="22" spans="2:30" x14ac:dyDescent="0.25">
      <c r="B22" s="3"/>
      <c r="C22" s="3"/>
      <c r="D22" s="3"/>
      <c r="E22" s="2" t="s">
        <v>113</v>
      </c>
      <c r="F22" s="2" t="s">
        <v>105</v>
      </c>
      <c r="G22" s="2">
        <v>11</v>
      </c>
      <c r="H22" s="2">
        <v>0</v>
      </c>
      <c r="I22" s="4">
        <v>3</v>
      </c>
      <c r="J22" s="4">
        <v>0</v>
      </c>
      <c r="K22" s="4">
        <v>3</v>
      </c>
      <c r="L22" s="4">
        <v>2</v>
      </c>
      <c r="M22" s="4">
        <f>I22/L22*15</f>
        <v>22.5</v>
      </c>
      <c r="N22" s="4">
        <v>0</v>
      </c>
      <c r="O22" s="24">
        <v>0</v>
      </c>
      <c r="P22" s="9">
        <f>SUM(M22+O22)</f>
        <v>22.5</v>
      </c>
      <c r="Q22" s="4"/>
      <c r="R22" s="4"/>
      <c r="S22" s="7"/>
      <c r="T22" s="7"/>
      <c r="U22" s="8"/>
    </row>
    <row r="23" spans="2:30" x14ac:dyDescent="0.25">
      <c r="B23" s="3"/>
      <c r="C23" s="3"/>
      <c r="D23" s="3"/>
      <c r="E23" s="2" t="s">
        <v>151</v>
      </c>
      <c r="F23" s="2" t="s">
        <v>152</v>
      </c>
      <c r="G23" s="2">
        <v>1</v>
      </c>
      <c r="H23" s="2">
        <v>0</v>
      </c>
      <c r="I23" s="4">
        <v>1</v>
      </c>
      <c r="J23" s="4">
        <v>8</v>
      </c>
      <c r="K23" s="4">
        <v>3</v>
      </c>
      <c r="L23" s="4">
        <v>1</v>
      </c>
      <c r="M23" s="4">
        <v>7.5</v>
      </c>
      <c r="N23" s="4">
        <v>0</v>
      </c>
      <c r="O23" s="24">
        <v>0</v>
      </c>
      <c r="P23" s="9">
        <v>7.5</v>
      </c>
      <c r="Q23" s="4"/>
      <c r="R23" s="4"/>
      <c r="S23" s="7"/>
      <c r="T23" s="7"/>
      <c r="U23" s="8"/>
    </row>
    <row r="24" spans="2:30" x14ac:dyDescent="0.25">
      <c r="B24" s="16"/>
      <c r="C24" s="16"/>
      <c r="D24" s="16"/>
      <c r="E24" s="17"/>
      <c r="F24" s="17" t="s">
        <v>114</v>
      </c>
      <c r="G24" s="17"/>
      <c r="H24" s="17"/>
      <c r="I24" s="18"/>
      <c r="J24" s="18"/>
      <c r="K24" s="18"/>
      <c r="L24" s="18"/>
      <c r="M24" s="18"/>
      <c r="N24" s="18"/>
      <c r="O24" s="25"/>
      <c r="P24" s="19"/>
      <c r="Q24" s="18">
        <v>45</v>
      </c>
      <c r="R24" s="18"/>
      <c r="S24" s="18"/>
      <c r="T24" s="18"/>
      <c r="U24" s="17"/>
    </row>
    <row r="25" spans="2:30" x14ac:dyDescent="0.25">
      <c r="B25" s="16"/>
      <c r="C25" s="16"/>
      <c r="D25" s="16"/>
      <c r="E25" s="17"/>
      <c r="F25" s="17" t="s">
        <v>74</v>
      </c>
      <c r="G25" s="17"/>
      <c r="H25" s="17"/>
      <c r="I25" s="18"/>
      <c r="J25" s="18"/>
      <c r="K25" s="18"/>
      <c r="L25" s="18"/>
      <c r="M25" s="18"/>
      <c r="N25" s="18"/>
      <c r="O25" s="25"/>
      <c r="P25" s="19"/>
      <c r="Q25" s="18">
        <v>90</v>
      </c>
      <c r="R25" s="18"/>
      <c r="S25" s="18"/>
      <c r="T25" s="18"/>
      <c r="U25" s="17"/>
      <c r="V25" s="20"/>
    </row>
    <row r="26" spans="2:30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>
        <f>SUM(P21:P25)</f>
        <v>105</v>
      </c>
      <c r="Q26" s="13">
        <f>SUM(Q21:Q25)</f>
        <v>135</v>
      </c>
      <c r="R26" s="14">
        <f>P26+Q26</f>
        <v>240</v>
      </c>
      <c r="S26" s="14">
        <f>R26-D21</f>
        <v>60</v>
      </c>
      <c r="T26" s="5">
        <f>R26/15</f>
        <v>16</v>
      </c>
      <c r="U26" s="6">
        <f>T26-C21</f>
        <v>4</v>
      </c>
      <c r="V26" s="20">
        <v>43994</v>
      </c>
    </row>
    <row r="27" spans="2:30" x14ac:dyDescent="0.25">
      <c r="B27" s="32" t="s">
        <v>72</v>
      </c>
      <c r="C27" s="32">
        <v>12</v>
      </c>
      <c r="D27" s="32">
        <f>C27*15</f>
        <v>180</v>
      </c>
      <c r="E27" s="33" t="s">
        <v>23</v>
      </c>
      <c r="F27" s="33" t="s">
        <v>57</v>
      </c>
      <c r="G27" s="33">
        <v>57</v>
      </c>
      <c r="H27" s="33">
        <v>7</v>
      </c>
      <c r="I27" s="7">
        <v>3</v>
      </c>
      <c r="J27" s="7">
        <v>4</v>
      </c>
      <c r="K27" s="7">
        <v>5</v>
      </c>
      <c r="L27" s="7">
        <v>1</v>
      </c>
      <c r="M27" s="7">
        <v>0</v>
      </c>
      <c r="N27" s="7">
        <v>1</v>
      </c>
      <c r="O27" s="34">
        <v>60</v>
      </c>
      <c r="P27" s="35">
        <f>SUM(M27+O27)</f>
        <v>60</v>
      </c>
      <c r="Q27" s="7">
        <v>0</v>
      </c>
      <c r="R27" s="7"/>
      <c r="S27" s="7"/>
      <c r="T27" s="7"/>
      <c r="U27" s="7"/>
      <c r="V27" s="38"/>
    </row>
    <row r="28" spans="2:30" x14ac:dyDescent="0.25">
      <c r="B28" s="32"/>
      <c r="C28" s="32"/>
      <c r="D28" s="32"/>
      <c r="E28" s="33" t="s">
        <v>29</v>
      </c>
      <c r="F28" s="33" t="s">
        <v>30</v>
      </c>
      <c r="G28" s="33">
        <v>10</v>
      </c>
      <c r="H28" s="33">
        <v>0</v>
      </c>
      <c r="I28" s="7">
        <v>2</v>
      </c>
      <c r="J28" s="7">
        <v>0</v>
      </c>
      <c r="K28" s="7">
        <v>2</v>
      </c>
      <c r="L28" s="7">
        <v>1</v>
      </c>
      <c r="M28" s="7">
        <v>30</v>
      </c>
      <c r="N28" s="7">
        <v>0</v>
      </c>
      <c r="O28" s="34">
        <f>J28*15*N28</f>
        <v>0</v>
      </c>
      <c r="P28" s="35">
        <f>SUM(M28+O28)</f>
        <v>30</v>
      </c>
      <c r="Q28" s="7"/>
      <c r="R28" s="7"/>
      <c r="S28" s="7"/>
      <c r="T28" s="7"/>
      <c r="U28" s="7"/>
      <c r="V28" s="38"/>
    </row>
    <row r="29" spans="2:30" x14ac:dyDescent="0.25">
      <c r="B29" s="32"/>
      <c r="C29" s="32"/>
      <c r="D29" s="32"/>
      <c r="E29" s="33" t="s">
        <v>104</v>
      </c>
      <c r="F29" s="33" t="s">
        <v>119</v>
      </c>
      <c r="G29" s="2">
        <v>25</v>
      </c>
      <c r="H29" s="2">
        <v>7</v>
      </c>
      <c r="I29" s="4">
        <v>2</v>
      </c>
      <c r="J29" s="4">
        <v>3</v>
      </c>
      <c r="K29" s="4">
        <v>3</v>
      </c>
      <c r="L29" s="4">
        <v>1</v>
      </c>
      <c r="M29" s="4">
        <v>0</v>
      </c>
      <c r="N29" s="7">
        <v>0.67</v>
      </c>
      <c r="O29" s="34">
        <v>30</v>
      </c>
      <c r="P29" s="35">
        <v>30</v>
      </c>
      <c r="Q29" s="7"/>
      <c r="R29" s="7"/>
      <c r="S29" s="7"/>
      <c r="T29" s="7"/>
      <c r="U29" s="7"/>
      <c r="V29" s="38"/>
    </row>
    <row r="30" spans="2:30" x14ac:dyDescent="0.25">
      <c r="B30" s="32"/>
      <c r="C30" s="32"/>
      <c r="D30" s="32"/>
      <c r="E30" s="33" t="s">
        <v>87</v>
      </c>
      <c r="F30" s="33" t="s">
        <v>88</v>
      </c>
      <c r="G30" s="33">
        <v>14</v>
      </c>
      <c r="H30" s="33">
        <v>3</v>
      </c>
      <c r="I30" s="7">
        <v>2</v>
      </c>
      <c r="J30" s="7">
        <v>3</v>
      </c>
      <c r="K30" s="7">
        <v>4</v>
      </c>
      <c r="L30" s="7">
        <v>1</v>
      </c>
      <c r="M30" s="7">
        <v>0</v>
      </c>
      <c r="N30" s="7">
        <v>0.67</v>
      </c>
      <c r="O30" s="34">
        <v>30</v>
      </c>
      <c r="P30" s="35">
        <v>30</v>
      </c>
      <c r="Q30" s="7"/>
      <c r="R30" s="7"/>
      <c r="S30" s="7"/>
      <c r="T30" s="7"/>
      <c r="U30" s="7"/>
      <c r="V30" s="38"/>
    </row>
    <row r="31" spans="2:30" x14ac:dyDescent="0.25">
      <c r="B31" s="32"/>
      <c r="C31" s="32"/>
      <c r="D31" s="32"/>
      <c r="E31" s="33" t="s">
        <v>84</v>
      </c>
      <c r="F31" s="33" t="s">
        <v>92</v>
      </c>
      <c r="G31" s="8">
        <v>1</v>
      </c>
      <c r="H31" s="8">
        <v>1</v>
      </c>
      <c r="I31" s="7">
        <v>1</v>
      </c>
      <c r="J31" s="7">
        <v>8</v>
      </c>
      <c r="K31" s="7">
        <v>3</v>
      </c>
      <c r="L31" s="7">
        <v>1</v>
      </c>
      <c r="M31" s="7">
        <v>15</v>
      </c>
      <c r="N31" s="7">
        <v>1</v>
      </c>
      <c r="O31" s="34"/>
      <c r="P31" s="35">
        <v>15</v>
      </c>
      <c r="Q31" s="7"/>
      <c r="R31" s="7"/>
      <c r="S31" s="7"/>
      <c r="T31" s="7"/>
      <c r="U31" s="7"/>
      <c r="V31" s="38"/>
    </row>
    <row r="32" spans="2:30" x14ac:dyDescent="0.25">
      <c r="B32" s="32"/>
      <c r="C32" s="32"/>
      <c r="D32" s="32"/>
      <c r="E32" s="33" t="s">
        <v>85</v>
      </c>
      <c r="F32" s="33" t="s">
        <v>86</v>
      </c>
      <c r="G32" s="33">
        <v>27</v>
      </c>
      <c r="H32" s="33">
        <v>0</v>
      </c>
      <c r="I32" s="7">
        <v>3</v>
      </c>
      <c r="J32" s="7">
        <v>0</v>
      </c>
      <c r="K32" s="7">
        <v>3</v>
      </c>
      <c r="L32" s="7">
        <v>2</v>
      </c>
      <c r="M32" s="7">
        <v>22.5</v>
      </c>
      <c r="N32" s="7">
        <v>0</v>
      </c>
      <c r="O32" s="34">
        <f>J32*15*N32</f>
        <v>0</v>
      </c>
      <c r="P32" s="35">
        <v>22.5</v>
      </c>
      <c r="Q32" s="7"/>
      <c r="R32" s="35"/>
      <c r="S32" s="7"/>
      <c r="T32" s="7"/>
      <c r="U32" s="8"/>
      <c r="V32" s="37"/>
    </row>
    <row r="33" spans="2:23" x14ac:dyDescent="0.25">
      <c r="B33" s="27"/>
      <c r="C33" s="27"/>
      <c r="D33" s="27"/>
      <c r="E33" s="28"/>
      <c r="F33" s="28"/>
      <c r="G33" s="28"/>
      <c r="H33" s="28"/>
      <c r="I33" s="12"/>
      <c r="J33" s="12"/>
      <c r="K33" s="12"/>
      <c r="L33" s="12"/>
      <c r="M33" s="12"/>
      <c r="N33" s="12"/>
      <c r="O33" s="29"/>
      <c r="P33" s="11">
        <f>SUM(P27:P32)</f>
        <v>187.5</v>
      </c>
      <c r="Q33" s="12">
        <f>SUM(Q27:Q32)</f>
        <v>0</v>
      </c>
      <c r="R33" s="11">
        <f>P33+Q33</f>
        <v>187.5</v>
      </c>
      <c r="S33" s="12">
        <f>R33-D27</f>
        <v>7.5</v>
      </c>
      <c r="T33" s="12">
        <f>R33/15</f>
        <v>12.5</v>
      </c>
      <c r="U33" s="13">
        <f>T33-C27</f>
        <v>0.5</v>
      </c>
      <c r="V33" s="37">
        <v>44005</v>
      </c>
      <c r="W33" t="s">
        <v>164</v>
      </c>
    </row>
    <row r="34" spans="2:23" x14ac:dyDescent="0.25">
      <c r="B34" s="3" t="s">
        <v>35</v>
      </c>
      <c r="C34" s="3">
        <v>12</v>
      </c>
      <c r="D34" s="3">
        <f>C34*15</f>
        <v>180</v>
      </c>
      <c r="E34" s="2" t="s">
        <v>32</v>
      </c>
      <c r="F34" s="2" t="s">
        <v>58</v>
      </c>
      <c r="G34" s="2">
        <v>53</v>
      </c>
      <c r="H34" s="2">
        <v>7</v>
      </c>
      <c r="I34" s="4">
        <v>3</v>
      </c>
      <c r="J34" s="4">
        <v>12</v>
      </c>
      <c r="K34" s="4">
        <v>9</v>
      </c>
      <c r="L34" s="4">
        <v>3</v>
      </c>
      <c r="M34" s="4">
        <f>I34/L34*15</f>
        <v>15</v>
      </c>
      <c r="N34" s="4">
        <v>1</v>
      </c>
      <c r="O34" s="24">
        <v>59</v>
      </c>
      <c r="P34" s="9">
        <f>SUM(M34+O34)</f>
        <v>74</v>
      </c>
      <c r="Q34" s="4"/>
      <c r="R34" s="4"/>
      <c r="S34" s="7"/>
      <c r="T34" s="7">
        <f>R34/15</f>
        <v>0</v>
      </c>
      <c r="U34" s="8"/>
    </row>
    <row r="35" spans="2:23" x14ac:dyDescent="0.25">
      <c r="B35" s="3"/>
      <c r="C35" s="3"/>
      <c r="D35" s="3"/>
      <c r="E35" s="2" t="s">
        <v>25</v>
      </c>
      <c r="F35" s="2" t="s">
        <v>55</v>
      </c>
      <c r="G35" s="8">
        <v>53</v>
      </c>
      <c r="H35" s="8">
        <v>7</v>
      </c>
      <c r="I35" s="7">
        <v>4</v>
      </c>
      <c r="J35" s="7">
        <v>6</v>
      </c>
      <c r="K35" s="7">
        <v>7</v>
      </c>
      <c r="L35" s="7">
        <v>3</v>
      </c>
      <c r="M35" s="7">
        <v>20</v>
      </c>
      <c r="N35" s="4">
        <v>0.67</v>
      </c>
      <c r="O35" s="24">
        <v>60</v>
      </c>
      <c r="P35" s="9">
        <f>SUM(M35+O35)</f>
        <v>80</v>
      </c>
      <c r="Q35" s="4"/>
      <c r="R35" s="4"/>
      <c r="S35" s="7"/>
      <c r="T35" s="7"/>
      <c r="U35" s="8"/>
    </row>
    <row r="36" spans="2:23" x14ac:dyDescent="0.25">
      <c r="B36" s="3"/>
      <c r="C36" s="3"/>
      <c r="D36" s="3"/>
      <c r="E36" s="2" t="s">
        <v>141</v>
      </c>
      <c r="F36" s="2" t="s">
        <v>142</v>
      </c>
      <c r="G36" s="2">
        <v>15</v>
      </c>
      <c r="H36" s="2">
        <v>0</v>
      </c>
      <c r="I36" s="4">
        <v>2</v>
      </c>
      <c r="J36" s="4">
        <v>0</v>
      </c>
      <c r="K36" s="4">
        <v>2</v>
      </c>
      <c r="L36" s="4">
        <v>1</v>
      </c>
      <c r="M36" s="4">
        <v>30</v>
      </c>
      <c r="N36" s="4">
        <v>0</v>
      </c>
      <c r="O36" s="24">
        <v>0</v>
      </c>
      <c r="P36" s="9">
        <v>30</v>
      </c>
      <c r="Q36" s="4"/>
      <c r="R36" s="4"/>
      <c r="S36" s="7"/>
      <c r="T36" s="7"/>
      <c r="U36" s="8"/>
    </row>
    <row r="37" spans="2:23" x14ac:dyDescent="0.25">
      <c r="B37" s="3"/>
      <c r="C37" s="3"/>
      <c r="D37" s="3"/>
      <c r="E37" s="2" t="s">
        <v>84</v>
      </c>
      <c r="F37" s="2" t="s">
        <v>93</v>
      </c>
      <c r="G37" s="2">
        <v>1</v>
      </c>
      <c r="H37" s="2">
        <v>1</v>
      </c>
      <c r="I37" s="4">
        <v>1</v>
      </c>
      <c r="J37" s="4">
        <v>8</v>
      </c>
      <c r="K37" s="4">
        <v>3</v>
      </c>
      <c r="L37" s="4">
        <v>1</v>
      </c>
      <c r="M37" s="4">
        <v>15</v>
      </c>
      <c r="N37" s="4">
        <v>1</v>
      </c>
      <c r="O37" s="24"/>
      <c r="P37" s="9">
        <f>SUM(M37+O37)</f>
        <v>15</v>
      </c>
      <c r="Q37" s="4"/>
      <c r="R37" s="4"/>
      <c r="S37" s="7"/>
      <c r="T37" s="7"/>
      <c r="U37" s="8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4">
        <f>SUM(P34:P37)</f>
        <v>199</v>
      </c>
      <c r="Q38" s="13">
        <f>SUM(Q34:Q37)</f>
        <v>0</v>
      </c>
      <c r="R38" s="14">
        <f>P38+Q38</f>
        <v>199</v>
      </c>
      <c r="S38" s="14">
        <f>R38-D34</f>
        <v>19</v>
      </c>
      <c r="T38" s="5">
        <f>R38/15</f>
        <v>13.266666666666699</v>
      </c>
      <c r="U38" s="6">
        <f>T38-C34</f>
        <v>1.2666666666666999</v>
      </c>
      <c r="V38" s="20">
        <v>44005</v>
      </c>
      <c r="W38" t="s">
        <v>165</v>
      </c>
    </row>
    <row r="39" spans="2:23" x14ac:dyDescent="0.25">
      <c r="B39" s="3" t="s">
        <v>36</v>
      </c>
      <c r="C39" s="3">
        <v>12</v>
      </c>
      <c r="D39" s="3">
        <f>C39*15</f>
        <v>180</v>
      </c>
      <c r="E39" s="2" t="s">
        <v>37</v>
      </c>
      <c r="F39" s="2" t="s">
        <v>38</v>
      </c>
      <c r="G39" s="2">
        <v>57</v>
      </c>
      <c r="H39" s="2">
        <v>7</v>
      </c>
      <c r="I39" s="4">
        <v>5</v>
      </c>
      <c r="J39" s="4">
        <v>8</v>
      </c>
      <c r="K39" s="4">
        <v>9</v>
      </c>
      <c r="L39" s="4">
        <v>2</v>
      </c>
      <c r="M39" s="4">
        <f>I39/L39*15</f>
        <v>37.5</v>
      </c>
      <c r="N39" s="4">
        <v>0</v>
      </c>
      <c r="O39" s="24">
        <f>J39*15*N39</f>
        <v>0</v>
      </c>
      <c r="P39" s="9">
        <f>SUM(M39+O39)</f>
        <v>37.5</v>
      </c>
      <c r="Q39" s="4"/>
      <c r="R39" s="4"/>
      <c r="S39" s="7"/>
      <c r="T39" s="7">
        <f>R39/15</f>
        <v>0</v>
      </c>
      <c r="U39" s="8">
        <f>T39-C37</f>
        <v>0</v>
      </c>
    </row>
    <row r="40" spans="2:23" x14ac:dyDescent="0.25">
      <c r="B40" s="3"/>
      <c r="C40" s="3"/>
      <c r="D40" s="3"/>
      <c r="E40" s="2" t="s">
        <v>71</v>
      </c>
      <c r="F40" s="2" t="s">
        <v>120</v>
      </c>
      <c r="G40" s="2">
        <v>57</v>
      </c>
      <c r="H40" s="2">
        <v>0</v>
      </c>
      <c r="I40" s="4">
        <v>3</v>
      </c>
      <c r="J40" s="4">
        <v>0</v>
      </c>
      <c r="K40" s="4">
        <v>3</v>
      </c>
      <c r="L40" s="4">
        <v>1</v>
      </c>
      <c r="M40" s="4">
        <v>45</v>
      </c>
      <c r="N40" s="4">
        <v>0</v>
      </c>
      <c r="O40" s="24">
        <v>0</v>
      </c>
      <c r="P40" s="9">
        <v>45</v>
      </c>
      <c r="Q40" s="4"/>
      <c r="R40" s="4"/>
      <c r="S40" s="7"/>
      <c r="T40" s="7"/>
      <c r="U40" s="8"/>
    </row>
    <row r="41" spans="2:23" x14ac:dyDescent="0.25">
      <c r="B41" s="3"/>
      <c r="C41" s="3"/>
      <c r="D41" s="3"/>
      <c r="E41" s="2" t="s">
        <v>125</v>
      </c>
      <c r="F41" s="2" t="s">
        <v>126</v>
      </c>
      <c r="G41" s="2">
        <v>1</v>
      </c>
      <c r="H41" s="2">
        <v>0</v>
      </c>
      <c r="I41" s="4">
        <v>30</v>
      </c>
      <c r="J41" s="4">
        <v>0</v>
      </c>
      <c r="K41" s="4">
        <v>2</v>
      </c>
      <c r="L41" s="4">
        <v>1</v>
      </c>
      <c r="M41" s="4">
        <v>15</v>
      </c>
      <c r="N41" s="4">
        <v>0</v>
      </c>
      <c r="O41" s="24">
        <v>0</v>
      </c>
      <c r="P41" s="9">
        <v>15</v>
      </c>
      <c r="Q41" s="4"/>
      <c r="R41" s="4"/>
      <c r="S41" s="7"/>
      <c r="T41" s="7"/>
      <c r="U41" s="8"/>
      <c r="V41" t="s">
        <v>158</v>
      </c>
    </row>
    <row r="42" spans="2:23" x14ac:dyDescent="0.25">
      <c r="B42" s="3"/>
      <c r="C42" s="3"/>
      <c r="D42" s="3"/>
      <c r="E42" s="2" t="s">
        <v>39</v>
      </c>
      <c r="F42" s="2" t="s">
        <v>59</v>
      </c>
      <c r="G42" s="2">
        <v>55</v>
      </c>
      <c r="H42" s="2">
        <v>4</v>
      </c>
      <c r="I42" s="4">
        <v>3</v>
      </c>
      <c r="J42" s="4">
        <v>2</v>
      </c>
      <c r="K42" s="4">
        <v>4</v>
      </c>
      <c r="L42" s="4">
        <v>2</v>
      </c>
      <c r="M42" s="4">
        <v>22.5</v>
      </c>
      <c r="N42" s="4">
        <v>2</v>
      </c>
      <c r="O42" s="24">
        <f>J42*15*N42</f>
        <v>60</v>
      </c>
      <c r="P42" s="9">
        <f>SUM(M42+O42)</f>
        <v>82.5</v>
      </c>
      <c r="Q42" s="4"/>
      <c r="R42" s="4"/>
      <c r="S42" s="7"/>
      <c r="T42" s="7"/>
      <c r="U42" s="8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9">
        <f>SUM(P39:P42)</f>
        <v>180</v>
      </c>
      <c r="Q43" s="13"/>
      <c r="R43" s="14">
        <f>P43+Q43</f>
        <v>180</v>
      </c>
      <c r="S43" s="14">
        <f>R43-D39</f>
        <v>0</v>
      </c>
      <c r="T43" s="5">
        <f>R43/15</f>
        <v>12</v>
      </c>
      <c r="U43" s="6">
        <f>T43-C39</f>
        <v>0</v>
      </c>
      <c r="V43" s="20">
        <v>44005</v>
      </c>
      <c r="W43" t="s">
        <v>165</v>
      </c>
    </row>
    <row r="44" spans="2:23" x14ac:dyDescent="0.25">
      <c r="B44" s="3" t="s">
        <v>41</v>
      </c>
      <c r="C44" s="3">
        <v>12</v>
      </c>
      <c r="D44" s="3">
        <f>C44*15</f>
        <v>180</v>
      </c>
      <c r="E44" s="2" t="s">
        <v>23</v>
      </c>
      <c r="F44" s="2" t="s">
        <v>42</v>
      </c>
      <c r="G44" s="2">
        <v>57</v>
      </c>
      <c r="H44" s="2">
        <v>7</v>
      </c>
      <c r="I44" s="4">
        <v>3</v>
      </c>
      <c r="J44" s="4">
        <v>4</v>
      </c>
      <c r="K44" s="4">
        <v>5</v>
      </c>
      <c r="L44" s="4">
        <v>1</v>
      </c>
      <c r="M44" s="4">
        <f>I44/L44*15</f>
        <v>45</v>
      </c>
      <c r="N44" s="4">
        <v>1.25</v>
      </c>
      <c r="O44" s="24">
        <v>75</v>
      </c>
      <c r="P44" s="9">
        <f>SUM(M44+O44)</f>
        <v>120</v>
      </c>
      <c r="Q44" s="4"/>
      <c r="R44" s="4"/>
      <c r="S44" s="7"/>
      <c r="T44" s="7">
        <f>R44/15</f>
        <v>0</v>
      </c>
      <c r="U44" s="8"/>
    </row>
    <row r="45" spans="2:23" x14ac:dyDescent="0.25">
      <c r="B45" s="3"/>
      <c r="C45" s="3"/>
      <c r="D45" s="3"/>
      <c r="E45" s="2" t="s">
        <v>84</v>
      </c>
      <c r="F45" s="2" t="s">
        <v>96</v>
      </c>
      <c r="G45" s="2">
        <v>1</v>
      </c>
      <c r="H45" s="2">
        <v>1</v>
      </c>
      <c r="I45" s="4">
        <v>1</v>
      </c>
      <c r="J45" s="4">
        <v>8</v>
      </c>
      <c r="K45" s="4">
        <v>3</v>
      </c>
      <c r="L45" s="4">
        <v>1</v>
      </c>
      <c r="M45" s="4">
        <v>15</v>
      </c>
      <c r="N45" s="4">
        <v>1</v>
      </c>
      <c r="O45" s="24"/>
      <c r="P45" s="9">
        <v>15</v>
      </c>
      <c r="Q45" s="4"/>
      <c r="R45" s="4"/>
      <c r="S45" s="7"/>
      <c r="T45" s="7"/>
      <c r="U45" s="8"/>
    </row>
    <row r="46" spans="2:23" x14ac:dyDescent="0.25">
      <c r="B46" s="16"/>
      <c r="C46" s="16"/>
      <c r="D46" s="16"/>
      <c r="E46" s="17"/>
      <c r="F46" s="17" t="s">
        <v>160</v>
      </c>
      <c r="G46" s="17"/>
      <c r="H46" s="17"/>
      <c r="I46" s="18"/>
      <c r="J46" s="18"/>
      <c r="K46" s="18"/>
      <c r="L46" s="18"/>
      <c r="M46" s="18"/>
      <c r="N46" s="18"/>
      <c r="O46" s="25"/>
      <c r="P46" s="19"/>
      <c r="Q46" s="18">
        <v>30</v>
      </c>
      <c r="R46" s="18"/>
      <c r="S46" s="18"/>
      <c r="T46" s="18"/>
      <c r="U46" s="17"/>
    </row>
    <row r="47" spans="2:23" x14ac:dyDescent="0.25">
      <c r="B47" s="3"/>
      <c r="C47" s="3"/>
      <c r="D47" s="3"/>
      <c r="E47" s="2" t="s">
        <v>97</v>
      </c>
      <c r="F47" s="2" t="s">
        <v>98</v>
      </c>
      <c r="G47" s="2">
        <v>4</v>
      </c>
      <c r="H47" s="2">
        <v>0</v>
      </c>
      <c r="I47" s="4">
        <v>1</v>
      </c>
      <c r="J47" s="4">
        <v>0</v>
      </c>
      <c r="K47" s="4">
        <v>1</v>
      </c>
      <c r="L47" s="4">
        <v>1</v>
      </c>
      <c r="M47" s="4">
        <v>1</v>
      </c>
      <c r="N47" s="4">
        <v>0</v>
      </c>
      <c r="O47" s="24">
        <v>0</v>
      </c>
      <c r="P47" s="9">
        <v>15</v>
      </c>
      <c r="Q47" s="4"/>
      <c r="R47" s="4"/>
      <c r="S47" s="7"/>
      <c r="T47" s="7"/>
      <c r="U47" s="8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4">
        <f>SUM(P44:P47)</f>
        <v>150</v>
      </c>
      <c r="Q48" s="13">
        <v>30</v>
      </c>
      <c r="R48" s="14">
        <f>P48+Q48</f>
        <v>180</v>
      </c>
      <c r="S48" s="14">
        <f>R48-D44</f>
        <v>0</v>
      </c>
      <c r="T48" s="5">
        <f>R48/15</f>
        <v>12</v>
      </c>
      <c r="U48" s="6">
        <f>T48-C44</f>
        <v>0</v>
      </c>
      <c r="V48" s="20">
        <v>43994</v>
      </c>
      <c r="W48" t="s">
        <v>162</v>
      </c>
    </row>
    <row r="49" spans="2:25" x14ac:dyDescent="0.25">
      <c r="B49" s="3" t="s">
        <v>43</v>
      </c>
      <c r="C49" s="3">
        <v>12</v>
      </c>
      <c r="D49" s="3">
        <f>C49*15</f>
        <v>180</v>
      </c>
      <c r="E49" s="2" t="s">
        <v>44</v>
      </c>
      <c r="F49" s="2" t="s">
        <v>127</v>
      </c>
      <c r="G49" s="2">
        <v>57</v>
      </c>
      <c r="H49" s="2">
        <v>7</v>
      </c>
      <c r="I49" s="4">
        <v>3</v>
      </c>
      <c r="J49" s="4">
        <v>6</v>
      </c>
      <c r="K49" s="4">
        <v>6</v>
      </c>
      <c r="L49" s="4">
        <v>3</v>
      </c>
      <c r="M49" s="4">
        <f>I49/L49*15</f>
        <v>15</v>
      </c>
      <c r="N49" s="4">
        <v>0</v>
      </c>
      <c r="O49" s="24">
        <v>0</v>
      </c>
      <c r="P49" s="9">
        <f>SUM(M49+O49)</f>
        <v>15</v>
      </c>
      <c r="Q49" s="4"/>
      <c r="R49" s="4"/>
      <c r="S49" s="7"/>
      <c r="T49" s="7">
        <f>R49/15</f>
        <v>0</v>
      </c>
      <c r="U49" s="8"/>
    </row>
    <row r="50" spans="2:25" x14ac:dyDescent="0.25">
      <c r="B50" s="3"/>
      <c r="C50" s="3"/>
      <c r="D50" s="3"/>
      <c r="E50" s="2" t="s">
        <v>45</v>
      </c>
      <c r="F50" s="2" t="s">
        <v>46</v>
      </c>
      <c r="G50" s="2">
        <v>57</v>
      </c>
      <c r="H50" s="2">
        <v>6</v>
      </c>
      <c r="I50" s="4">
        <v>2</v>
      </c>
      <c r="J50" s="4">
        <v>2</v>
      </c>
      <c r="K50" s="4">
        <v>3</v>
      </c>
      <c r="L50" s="4">
        <v>1</v>
      </c>
      <c r="M50" s="4">
        <f>I50/L50*15</f>
        <v>30</v>
      </c>
      <c r="N50" s="4">
        <v>2</v>
      </c>
      <c r="O50" s="24">
        <f>J50*15*N50</f>
        <v>60</v>
      </c>
      <c r="P50" s="9">
        <f>SUM(M50+O50)</f>
        <v>90</v>
      </c>
      <c r="Q50" s="4"/>
      <c r="R50" s="4"/>
      <c r="S50" s="7"/>
      <c r="T50" s="7"/>
      <c r="U50" s="8"/>
    </row>
    <row r="51" spans="2:25" x14ac:dyDescent="0.25">
      <c r="B51" s="3"/>
      <c r="C51" s="3"/>
      <c r="D51" s="3"/>
      <c r="E51" s="2" t="s">
        <v>104</v>
      </c>
      <c r="F51" s="2" t="s">
        <v>119</v>
      </c>
      <c r="G51" s="2">
        <v>25</v>
      </c>
      <c r="H51" s="2">
        <v>7</v>
      </c>
      <c r="I51" s="4">
        <v>2</v>
      </c>
      <c r="J51" s="4">
        <v>3</v>
      </c>
      <c r="K51" s="4">
        <v>3</v>
      </c>
      <c r="L51" s="4">
        <v>1</v>
      </c>
      <c r="M51" s="4">
        <v>0</v>
      </c>
      <c r="N51" s="4">
        <v>1</v>
      </c>
      <c r="O51" s="24">
        <v>45</v>
      </c>
      <c r="P51" s="9">
        <v>45</v>
      </c>
      <c r="Q51" s="4"/>
      <c r="R51" s="4"/>
      <c r="S51" s="7"/>
      <c r="T51" s="7"/>
      <c r="U51" s="8"/>
    </row>
    <row r="52" spans="2:25" x14ac:dyDescent="0.25">
      <c r="B52" s="3"/>
      <c r="C52" s="3"/>
      <c r="D52" s="3"/>
      <c r="E52" s="2" t="s">
        <v>84</v>
      </c>
      <c r="F52" s="2" t="s">
        <v>99</v>
      </c>
      <c r="G52" s="2">
        <v>2</v>
      </c>
      <c r="H52" s="2">
        <v>2</v>
      </c>
      <c r="I52" s="4">
        <v>1</v>
      </c>
      <c r="J52" s="4">
        <v>8</v>
      </c>
      <c r="K52" s="4">
        <v>3</v>
      </c>
      <c r="L52" s="4">
        <v>1</v>
      </c>
      <c r="M52" s="4">
        <v>0</v>
      </c>
      <c r="N52" s="4">
        <v>2</v>
      </c>
      <c r="O52" s="24">
        <v>30</v>
      </c>
      <c r="P52" s="9">
        <f>SUM(M52+O52)</f>
        <v>30</v>
      </c>
      <c r="Q52" s="4"/>
      <c r="R52" s="4"/>
      <c r="S52" s="7"/>
      <c r="T52" s="7">
        <f t="shared" ref="T52:T60" si="0">R52/15</f>
        <v>0</v>
      </c>
      <c r="U52" s="8">
        <f>T52-C48</f>
        <v>0</v>
      </c>
    </row>
    <row r="53" spans="2:25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>
        <f>SUM(P49:P52)</f>
        <v>180</v>
      </c>
      <c r="Q53" s="13"/>
      <c r="R53" s="14">
        <f>P53+Q53</f>
        <v>180</v>
      </c>
      <c r="S53" s="14">
        <f>R53-D49</f>
        <v>0</v>
      </c>
      <c r="T53" s="5">
        <f t="shared" si="0"/>
        <v>12</v>
      </c>
      <c r="U53" s="6">
        <f>T53-C49</f>
        <v>0</v>
      </c>
      <c r="V53" s="20">
        <v>43994</v>
      </c>
      <c r="W53" t="s">
        <v>162</v>
      </c>
    </row>
    <row r="54" spans="2:25" x14ac:dyDescent="0.25">
      <c r="B54" s="3" t="s">
        <v>21</v>
      </c>
      <c r="C54" s="3">
        <v>12</v>
      </c>
      <c r="D54" s="3">
        <f>C54*15</f>
        <v>180</v>
      </c>
      <c r="E54" s="2" t="s">
        <v>94</v>
      </c>
      <c r="F54" s="2" t="s">
        <v>95</v>
      </c>
      <c r="G54" s="2">
        <v>3</v>
      </c>
      <c r="H54" s="2">
        <v>1</v>
      </c>
      <c r="I54" s="4">
        <v>3</v>
      </c>
      <c r="J54" s="4">
        <v>3</v>
      </c>
      <c r="K54" s="4">
        <v>5</v>
      </c>
      <c r="L54" s="4">
        <v>1</v>
      </c>
      <c r="M54" s="4">
        <f>I54/L54*15</f>
        <v>45</v>
      </c>
      <c r="N54" s="4">
        <v>0.5</v>
      </c>
      <c r="O54" s="24">
        <v>23</v>
      </c>
      <c r="P54" s="9">
        <f>SUM(M54+O54)</f>
        <v>68</v>
      </c>
      <c r="Q54" s="4"/>
      <c r="R54" s="4"/>
      <c r="S54" s="7"/>
      <c r="T54" s="7">
        <f t="shared" si="0"/>
        <v>0</v>
      </c>
      <c r="U54" s="8">
        <f>T54-C52</f>
        <v>0</v>
      </c>
    </row>
    <row r="55" spans="2:25" x14ac:dyDescent="0.25">
      <c r="B55" s="16"/>
      <c r="C55" s="16"/>
      <c r="D55" s="16"/>
      <c r="E55" s="17"/>
      <c r="F55" s="17" t="s">
        <v>75</v>
      </c>
      <c r="G55" s="17"/>
      <c r="H55" s="17"/>
      <c r="I55" s="18"/>
      <c r="J55" s="18"/>
      <c r="K55" s="18"/>
      <c r="L55" s="18"/>
      <c r="M55" s="18"/>
      <c r="N55" s="18"/>
      <c r="O55" s="25"/>
      <c r="P55" s="19"/>
      <c r="Q55" s="18">
        <v>90</v>
      </c>
      <c r="R55" s="18"/>
      <c r="S55" s="18"/>
      <c r="T55" s="18"/>
      <c r="U55" s="17"/>
    </row>
    <row r="56" spans="2:25" x14ac:dyDescent="0.25">
      <c r="B56" s="16"/>
      <c r="C56" s="16"/>
      <c r="D56" s="16"/>
      <c r="E56" s="17"/>
      <c r="F56" s="17" t="s">
        <v>128</v>
      </c>
      <c r="G56" s="17"/>
      <c r="H56" s="17"/>
      <c r="I56" s="18"/>
      <c r="J56" s="18"/>
      <c r="K56" s="18"/>
      <c r="L56" s="18"/>
      <c r="M56" s="18"/>
      <c r="N56" s="18"/>
      <c r="O56" s="25"/>
      <c r="P56" s="19"/>
      <c r="Q56" s="18">
        <v>45</v>
      </c>
      <c r="R56" s="18"/>
      <c r="S56" s="18"/>
      <c r="T56" s="18"/>
      <c r="U56" s="17"/>
    </row>
    <row r="57" spans="2:25" x14ac:dyDescent="0.25">
      <c r="B57" s="3"/>
      <c r="C57" s="3"/>
      <c r="D57" s="3"/>
      <c r="E57" s="2" t="s">
        <v>32</v>
      </c>
      <c r="F57" s="2" t="s">
        <v>73</v>
      </c>
      <c r="G57" s="2">
        <v>56</v>
      </c>
      <c r="H57" s="2">
        <v>7</v>
      </c>
      <c r="I57" s="4">
        <v>3</v>
      </c>
      <c r="J57" s="4">
        <v>12</v>
      </c>
      <c r="K57" s="4">
        <v>9</v>
      </c>
      <c r="L57" s="4">
        <v>3</v>
      </c>
      <c r="M57" s="4"/>
      <c r="N57" s="4">
        <v>0.8</v>
      </c>
      <c r="O57" s="24">
        <v>12</v>
      </c>
      <c r="P57" s="9">
        <f>SUM(M57+O57)</f>
        <v>12</v>
      </c>
      <c r="Q57" s="4"/>
      <c r="R57" s="4"/>
      <c r="S57" s="7"/>
      <c r="T57" s="7">
        <f>R57/15</f>
        <v>0</v>
      </c>
      <c r="U57" s="8">
        <f>T57-C53</f>
        <v>0</v>
      </c>
    </row>
    <row r="58" spans="2:25" x14ac:dyDescent="0.25">
      <c r="B58" s="3"/>
      <c r="C58" s="3"/>
      <c r="D58" s="3"/>
      <c r="E58" s="2" t="s">
        <v>110</v>
      </c>
      <c r="F58" s="2" t="s">
        <v>100</v>
      </c>
      <c r="G58" s="2">
        <v>20</v>
      </c>
      <c r="H58" s="2">
        <v>0</v>
      </c>
      <c r="I58" s="4">
        <v>2</v>
      </c>
      <c r="J58" s="4">
        <v>0</v>
      </c>
      <c r="K58" s="4">
        <v>2</v>
      </c>
      <c r="L58" s="4">
        <v>1</v>
      </c>
      <c r="M58" s="4">
        <f>I58/L58*15</f>
        <v>30</v>
      </c>
      <c r="N58" s="4"/>
      <c r="O58" s="24"/>
      <c r="P58" s="9">
        <v>30</v>
      </c>
      <c r="Q58" s="4"/>
      <c r="R58" s="4"/>
      <c r="S58" s="7"/>
      <c r="T58" s="7"/>
      <c r="U58" s="8"/>
    </row>
    <row r="59" spans="2:25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4">
        <f>SUM(P54:P58)</f>
        <v>110</v>
      </c>
      <c r="Q59" s="13">
        <f>SUM(Q54:Q57)</f>
        <v>135</v>
      </c>
      <c r="R59" s="14">
        <f>P59+Q59</f>
        <v>245</v>
      </c>
      <c r="S59" s="14">
        <f>R59-D54</f>
        <v>65</v>
      </c>
      <c r="T59" s="5">
        <f>R59/15</f>
        <v>16.3333333333333</v>
      </c>
      <c r="U59" s="6">
        <f>T59-C54</f>
        <v>4.3333333333333002</v>
      </c>
      <c r="V59" s="20">
        <v>44005</v>
      </c>
    </row>
    <row r="60" spans="2:25" x14ac:dyDescent="0.25">
      <c r="B60" s="3" t="s">
        <v>47</v>
      </c>
      <c r="C60" s="3">
        <v>12</v>
      </c>
      <c r="D60" s="3">
        <f>C60*15</f>
        <v>180</v>
      </c>
      <c r="E60" s="2" t="s">
        <v>89</v>
      </c>
      <c r="F60" s="2" t="s">
        <v>101</v>
      </c>
      <c r="G60" s="2">
        <v>25</v>
      </c>
      <c r="H60" s="2">
        <v>0</v>
      </c>
      <c r="I60" s="4">
        <v>3</v>
      </c>
      <c r="J60" s="4">
        <v>0</v>
      </c>
      <c r="K60" s="4">
        <v>3</v>
      </c>
      <c r="L60" s="4">
        <v>1</v>
      </c>
      <c r="M60" s="4">
        <f>I60/L60*15</f>
        <v>45</v>
      </c>
      <c r="N60" s="4">
        <v>0</v>
      </c>
      <c r="O60" s="24">
        <v>0</v>
      </c>
      <c r="P60" s="9">
        <f>SUM(M60+O60)</f>
        <v>45</v>
      </c>
      <c r="Q60" s="4"/>
      <c r="R60" s="4"/>
      <c r="S60" s="7"/>
      <c r="T60" s="7">
        <f t="shared" si="0"/>
        <v>0</v>
      </c>
      <c r="U60" s="8">
        <f>T60-C52</f>
        <v>0</v>
      </c>
    </row>
    <row r="61" spans="2:25" x14ac:dyDescent="0.25">
      <c r="B61" s="3"/>
      <c r="C61" s="3"/>
      <c r="D61" s="3"/>
      <c r="E61" s="2" t="s">
        <v>84</v>
      </c>
      <c r="F61" s="2" t="s">
        <v>130</v>
      </c>
      <c r="G61" s="2">
        <v>1</v>
      </c>
      <c r="H61" s="2">
        <v>1</v>
      </c>
      <c r="I61" s="4">
        <v>1</v>
      </c>
      <c r="J61" s="4">
        <v>0</v>
      </c>
      <c r="K61" s="4">
        <v>1</v>
      </c>
      <c r="L61" s="4">
        <v>1</v>
      </c>
      <c r="M61" s="4">
        <v>7.5</v>
      </c>
      <c r="N61" s="4"/>
      <c r="O61" s="24"/>
      <c r="P61" s="9">
        <v>7.5</v>
      </c>
      <c r="Q61" s="4"/>
      <c r="R61" s="4"/>
      <c r="S61" s="7"/>
      <c r="T61" s="7"/>
      <c r="U61" s="8"/>
    </row>
    <row r="62" spans="2:25" x14ac:dyDescent="0.25">
      <c r="B62" s="3"/>
      <c r="C62" s="3"/>
      <c r="D62" s="3"/>
      <c r="E62" s="2" t="s">
        <v>104</v>
      </c>
      <c r="F62" s="2" t="s">
        <v>119</v>
      </c>
      <c r="G62" s="2">
        <v>25</v>
      </c>
      <c r="H62" s="2">
        <v>7</v>
      </c>
      <c r="I62" s="4">
        <v>2</v>
      </c>
      <c r="J62" s="4">
        <v>3</v>
      </c>
      <c r="K62" s="4">
        <v>3</v>
      </c>
      <c r="L62" s="4">
        <v>1</v>
      </c>
      <c r="M62" s="4">
        <v>30</v>
      </c>
      <c r="N62" s="4">
        <v>1</v>
      </c>
      <c r="O62" s="24">
        <v>45</v>
      </c>
      <c r="P62" s="9">
        <v>75</v>
      </c>
      <c r="Q62" s="4"/>
      <c r="R62" s="4"/>
      <c r="S62" s="7"/>
      <c r="T62" s="7"/>
      <c r="U62" s="8"/>
    </row>
    <row r="63" spans="2:25" x14ac:dyDescent="0.25">
      <c r="B63" s="3"/>
      <c r="C63" s="3"/>
      <c r="D63" s="3"/>
      <c r="E63" s="2" t="s">
        <v>45</v>
      </c>
      <c r="F63" s="2" t="s">
        <v>60</v>
      </c>
      <c r="G63" s="2">
        <v>57</v>
      </c>
      <c r="H63" s="2">
        <v>6</v>
      </c>
      <c r="I63" s="4">
        <v>2</v>
      </c>
      <c r="J63" s="4">
        <v>2</v>
      </c>
      <c r="K63" s="4">
        <v>3</v>
      </c>
      <c r="L63" s="4">
        <v>1</v>
      </c>
      <c r="M63" s="4"/>
      <c r="N63" s="4">
        <v>2</v>
      </c>
      <c r="O63" s="24">
        <f>J63*15*N63</f>
        <v>60</v>
      </c>
      <c r="P63" s="9">
        <f>SUM(M63+O63)</f>
        <v>60</v>
      </c>
      <c r="Q63" s="4"/>
      <c r="R63" s="4"/>
      <c r="S63" s="7"/>
      <c r="T63" s="7">
        <f>R63/15</f>
        <v>0</v>
      </c>
      <c r="U63" s="8">
        <f>T63-C53</f>
        <v>0</v>
      </c>
    </row>
    <row r="64" spans="2:25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4">
        <f>SUM(P60:P63)</f>
        <v>187.5</v>
      </c>
      <c r="Q64" s="13"/>
      <c r="R64" s="14">
        <f>P64+Q64</f>
        <v>187.5</v>
      </c>
      <c r="S64" s="14">
        <f>R64-D60</f>
        <v>7.5</v>
      </c>
      <c r="T64" s="5">
        <f>R64/15</f>
        <v>12.5</v>
      </c>
      <c r="U64" s="44">
        <f>T64-C60</f>
        <v>0.5</v>
      </c>
      <c r="V64" s="20">
        <v>43994</v>
      </c>
      <c r="W64" t="s">
        <v>166</v>
      </c>
      <c r="Y64" t="s">
        <v>167</v>
      </c>
    </row>
    <row r="65" spans="2:30" x14ac:dyDescent="0.25">
      <c r="B65" s="3" t="s">
        <v>48</v>
      </c>
      <c r="C65" s="3">
        <v>12</v>
      </c>
      <c r="D65" s="3">
        <f>C65*15</f>
        <v>180</v>
      </c>
      <c r="E65" s="2" t="s">
        <v>37</v>
      </c>
      <c r="F65" s="2" t="s">
        <v>38</v>
      </c>
      <c r="G65" s="2">
        <v>57</v>
      </c>
      <c r="H65" s="2">
        <v>7</v>
      </c>
      <c r="I65" s="4">
        <v>5</v>
      </c>
      <c r="J65" s="4">
        <v>8</v>
      </c>
      <c r="K65" s="4">
        <v>9</v>
      </c>
      <c r="L65" s="4">
        <v>2</v>
      </c>
      <c r="M65" s="4">
        <f>I65/L65*15</f>
        <v>37.5</v>
      </c>
      <c r="N65" s="4">
        <v>1</v>
      </c>
      <c r="O65" s="24">
        <f>J65*15*N65</f>
        <v>120</v>
      </c>
      <c r="P65" s="9">
        <f>SUM(M65:O65)</f>
        <v>158.5</v>
      </c>
      <c r="Q65" s="4"/>
      <c r="R65" s="4"/>
      <c r="S65" s="7"/>
      <c r="T65" s="7">
        <f>R65/15</f>
        <v>0</v>
      </c>
      <c r="U65" s="8">
        <f>T65-C63</f>
        <v>0</v>
      </c>
    </row>
    <row r="66" spans="2:30" x14ac:dyDescent="0.25">
      <c r="B66" s="3"/>
      <c r="C66" s="3"/>
      <c r="D66" s="3"/>
      <c r="E66" s="2" t="s">
        <v>27</v>
      </c>
      <c r="F66" s="2" t="s">
        <v>26</v>
      </c>
      <c r="G66" s="2">
        <v>57</v>
      </c>
      <c r="H66" s="2" t="s">
        <v>83</v>
      </c>
      <c r="I66" s="4">
        <v>3</v>
      </c>
      <c r="J66" s="4">
        <v>0</v>
      </c>
      <c r="K66" s="4">
        <v>3</v>
      </c>
      <c r="L66" s="4">
        <v>1</v>
      </c>
      <c r="M66" s="4">
        <f>I66/L66*15</f>
        <v>45</v>
      </c>
      <c r="N66" s="4"/>
      <c r="O66" s="24">
        <f>J66*15*N66</f>
        <v>0</v>
      </c>
      <c r="P66" s="9">
        <f>SUM(M66:O66)</f>
        <v>45</v>
      </c>
      <c r="Q66" s="4"/>
      <c r="R66" s="4"/>
      <c r="S66" s="7"/>
      <c r="T66" s="7"/>
      <c r="U66" s="8"/>
    </row>
    <row r="67" spans="2:30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5">
        <f>SUM(P65:P66)</f>
        <v>203.5</v>
      </c>
      <c r="Q67" s="13"/>
      <c r="R67" s="14">
        <f>P67+Q67</f>
        <v>203.5</v>
      </c>
      <c r="S67" s="14">
        <f>R67-D65</f>
        <v>23.5</v>
      </c>
      <c r="T67" s="5">
        <f>R67/15</f>
        <v>13.5666666666667</v>
      </c>
      <c r="U67" s="44">
        <f>T67-C65</f>
        <v>1.5666666666667</v>
      </c>
      <c r="V67" s="20">
        <v>43994</v>
      </c>
      <c r="W67" t="s">
        <v>162</v>
      </c>
    </row>
    <row r="68" spans="2:30" x14ac:dyDescent="0.25">
      <c r="B68" s="45" t="s">
        <v>157</v>
      </c>
      <c r="C68" s="45">
        <v>15</v>
      </c>
      <c r="D68" s="45">
        <f>C68*15</f>
        <v>225</v>
      </c>
      <c r="E68" s="46" t="s">
        <v>25</v>
      </c>
      <c r="F68" s="2" t="s">
        <v>55</v>
      </c>
      <c r="G68" s="2">
        <v>53</v>
      </c>
      <c r="H68" s="2">
        <v>7</v>
      </c>
      <c r="I68" s="4">
        <v>4</v>
      </c>
      <c r="J68" s="4">
        <v>6</v>
      </c>
      <c r="K68" s="4">
        <v>8</v>
      </c>
      <c r="L68" s="4">
        <v>0</v>
      </c>
      <c r="M68" s="4">
        <v>0</v>
      </c>
      <c r="N68" s="4">
        <v>1</v>
      </c>
      <c r="O68" s="24">
        <v>90</v>
      </c>
      <c r="P68" s="9">
        <f>SUM(M68+O68)</f>
        <v>90</v>
      </c>
      <c r="Q68" s="4"/>
      <c r="R68" s="4"/>
      <c r="S68" s="7"/>
      <c r="T68" s="7"/>
      <c r="U68" s="8"/>
    </row>
    <row r="69" spans="2:30" x14ac:dyDescent="0.25">
      <c r="B69" s="45"/>
      <c r="C69" s="45"/>
      <c r="D69" s="45"/>
      <c r="E69" s="46" t="s">
        <v>31</v>
      </c>
      <c r="F69" s="2" t="s">
        <v>64</v>
      </c>
      <c r="G69" s="2">
        <v>54</v>
      </c>
      <c r="H69" s="2">
        <v>7</v>
      </c>
      <c r="I69" s="4">
        <v>4</v>
      </c>
      <c r="J69" s="4">
        <v>8</v>
      </c>
      <c r="K69" s="4">
        <v>8</v>
      </c>
      <c r="L69" s="4">
        <v>0</v>
      </c>
      <c r="M69" s="4">
        <v>0</v>
      </c>
      <c r="N69" s="4">
        <v>1</v>
      </c>
      <c r="O69" s="24">
        <v>120</v>
      </c>
      <c r="P69" s="9">
        <f>SUM(M69+O69)</f>
        <v>120</v>
      </c>
      <c r="Q69" s="4"/>
      <c r="R69" s="4"/>
      <c r="S69" s="7"/>
      <c r="T69" s="7"/>
      <c r="U69" s="8"/>
    </row>
    <row r="70" spans="2:30" x14ac:dyDescent="0.25">
      <c r="B70" s="45"/>
      <c r="C70" s="45"/>
      <c r="D70" s="45"/>
      <c r="E70" s="46" t="s">
        <v>39</v>
      </c>
      <c r="F70" s="2" t="s">
        <v>59</v>
      </c>
      <c r="G70" s="2">
        <v>55</v>
      </c>
      <c r="H70" s="2">
        <v>4</v>
      </c>
      <c r="I70" s="4">
        <v>3</v>
      </c>
      <c r="J70" s="4">
        <v>2</v>
      </c>
      <c r="K70" s="4">
        <v>4</v>
      </c>
      <c r="L70" s="4">
        <v>2</v>
      </c>
      <c r="M70" s="4">
        <v>22.5</v>
      </c>
      <c r="N70" s="4">
        <v>0</v>
      </c>
      <c r="O70" s="24">
        <f>J70*15*N70</f>
        <v>0</v>
      </c>
      <c r="P70" s="9">
        <f>SUM(M70+O70)</f>
        <v>22.5</v>
      </c>
      <c r="Q70" s="4"/>
      <c r="R70" s="4"/>
      <c r="S70" s="7"/>
      <c r="T70" s="7"/>
      <c r="U70" s="8"/>
    </row>
    <row r="71" spans="2:30" x14ac:dyDescent="0.25">
      <c r="B71" s="47"/>
      <c r="C71" s="47"/>
      <c r="D71" s="47"/>
      <c r="E71" s="47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4">
        <f>SUM(P68:P70)</f>
        <v>232.5</v>
      </c>
      <c r="Q71" s="13"/>
      <c r="R71" s="14">
        <f>P71+Q71</f>
        <v>232.5</v>
      </c>
      <c r="S71" s="14">
        <f>R71-D68</f>
        <v>7.5</v>
      </c>
      <c r="T71" s="5">
        <f>R71/15</f>
        <v>15.5</v>
      </c>
      <c r="U71" s="6">
        <f>T71-C68</f>
        <v>0.5</v>
      </c>
      <c r="V71" s="20">
        <v>43994</v>
      </c>
      <c r="W71" t="s">
        <v>168</v>
      </c>
    </row>
    <row r="72" spans="2:30" x14ac:dyDescent="0.25">
      <c r="B72" s="3" t="s">
        <v>49</v>
      </c>
      <c r="C72" s="3">
        <v>12</v>
      </c>
      <c r="D72" s="3">
        <f>C72*15</f>
        <v>180</v>
      </c>
      <c r="E72" s="2" t="s">
        <v>129</v>
      </c>
      <c r="F72" s="2" t="s">
        <v>132</v>
      </c>
      <c r="G72" s="2">
        <v>40</v>
      </c>
      <c r="H72" s="2">
        <v>6</v>
      </c>
      <c r="I72" s="4">
        <v>2</v>
      </c>
      <c r="J72" s="4">
        <v>6</v>
      </c>
      <c r="K72" s="4">
        <v>4</v>
      </c>
      <c r="L72" s="4">
        <v>2</v>
      </c>
      <c r="M72" s="4">
        <v>20</v>
      </c>
      <c r="N72" s="4">
        <v>2</v>
      </c>
      <c r="O72" s="24">
        <v>90</v>
      </c>
      <c r="P72" s="9">
        <f>SUM(M72+O72)</f>
        <v>110</v>
      </c>
      <c r="Q72" s="4"/>
      <c r="R72" s="4"/>
      <c r="S72" s="7"/>
      <c r="T72" s="7">
        <f>R72/15</f>
        <v>0</v>
      </c>
      <c r="U72" s="8"/>
      <c r="AD72" t="s">
        <v>176</v>
      </c>
    </row>
    <row r="73" spans="2:30" x14ac:dyDescent="0.25">
      <c r="B73" s="3"/>
      <c r="C73" s="3"/>
      <c r="D73" s="3"/>
      <c r="E73" s="2" t="s">
        <v>133</v>
      </c>
      <c r="F73" s="2" t="s">
        <v>134</v>
      </c>
      <c r="G73" s="2">
        <v>3</v>
      </c>
      <c r="H73" s="2">
        <v>1</v>
      </c>
      <c r="I73" s="4">
        <v>2</v>
      </c>
      <c r="J73" s="4">
        <v>9</v>
      </c>
      <c r="K73" s="4">
        <v>5</v>
      </c>
      <c r="L73" s="4">
        <v>2</v>
      </c>
      <c r="M73" s="4">
        <v>15</v>
      </c>
      <c r="N73" s="4">
        <v>0</v>
      </c>
      <c r="O73" s="24">
        <f>J73*15*N73</f>
        <v>0</v>
      </c>
      <c r="P73" s="9">
        <f>SUM(M73+O73)</f>
        <v>15</v>
      </c>
      <c r="Q73" s="4"/>
      <c r="R73" s="4"/>
      <c r="S73" s="7"/>
      <c r="T73" s="7"/>
      <c r="U73" s="8"/>
    </row>
    <row r="74" spans="2:30" x14ac:dyDescent="0.25">
      <c r="B74" s="16"/>
      <c r="C74" s="16"/>
      <c r="D74" s="16"/>
      <c r="E74" s="17"/>
      <c r="F74" s="17" t="s">
        <v>76</v>
      </c>
      <c r="G74" s="17"/>
      <c r="H74" s="17"/>
      <c r="I74" s="18"/>
      <c r="J74" s="18"/>
      <c r="K74" s="18"/>
      <c r="L74" s="18"/>
      <c r="M74" s="18"/>
      <c r="N74" s="18"/>
      <c r="O74" s="25"/>
      <c r="P74" s="19"/>
      <c r="Q74" s="18">
        <v>45</v>
      </c>
      <c r="R74" s="18"/>
      <c r="S74" s="18"/>
      <c r="T74" s="18"/>
      <c r="U74" s="17"/>
    </row>
    <row r="75" spans="2:30" x14ac:dyDescent="0.25">
      <c r="B75" s="3"/>
      <c r="C75" s="3"/>
      <c r="D75" s="3"/>
      <c r="E75" s="2" t="s">
        <v>84</v>
      </c>
      <c r="F75" s="2" t="s">
        <v>131</v>
      </c>
      <c r="G75" s="2">
        <v>2</v>
      </c>
      <c r="H75" s="2">
        <v>2</v>
      </c>
      <c r="I75" s="4">
        <v>1</v>
      </c>
      <c r="J75" s="4"/>
      <c r="K75" s="4">
        <v>2</v>
      </c>
      <c r="L75" s="4">
        <v>1</v>
      </c>
      <c r="M75" s="4">
        <v>15</v>
      </c>
      <c r="N75" s="4">
        <v>2</v>
      </c>
      <c r="O75" s="24"/>
      <c r="P75" s="9">
        <v>30</v>
      </c>
      <c r="Q75" s="4"/>
      <c r="R75" s="4"/>
      <c r="S75" s="7"/>
      <c r="T75" s="7">
        <f t="shared" ref="T75:T81" si="1">R75/15</f>
        <v>0</v>
      </c>
      <c r="U75" s="8">
        <f>T75-C116</f>
        <v>0</v>
      </c>
    </row>
    <row r="76" spans="2:30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4">
        <f>SUM(P72:P75)</f>
        <v>155</v>
      </c>
      <c r="Q76" s="13">
        <f>SUM(Q74:Q75)</f>
        <v>45</v>
      </c>
      <c r="R76" s="14">
        <f>P76+Q76</f>
        <v>200</v>
      </c>
      <c r="S76" s="14">
        <f>R76-D72</f>
        <v>20</v>
      </c>
      <c r="T76" s="5">
        <f t="shared" si="1"/>
        <v>13.3333333333333</v>
      </c>
      <c r="U76" s="6">
        <f>T76-C72</f>
        <v>1.3333333333333</v>
      </c>
      <c r="V76" s="20">
        <v>43994</v>
      </c>
      <c r="W76" t="s">
        <v>162</v>
      </c>
    </row>
    <row r="77" spans="2:30" x14ac:dyDescent="0.25">
      <c r="B77" s="3" t="s">
        <v>61</v>
      </c>
      <c r="C77" s="3">
        <v>12</v>
      </c>
      <c r="D77" s="3">
        <f>C77*15</f>
        <v>180</v>
      </c>
      <c r="E77" s="2" t="s">
        <v>108</v>
      </c>
      <c r="F77" s="2" t="s">
        <v>109</v>
      </c>
      <c r="G77" s="2">
        <v>12</v>
      </c>
      <c r="H77" s="2">
        <v>1</v>
      </c>
      <c r="I77" s="4">
        <v>3</v>
      </c>
      <c r="J77" s="4">
        <v>4</v>
      </c>
      <c r="K77" s="4">
        <v>4</v>
      </c>
      <c r="L77" s="4">
        <v>3</v>
      </c>
      <c r="M77" s="4">
        <f>I77/L77*15</f>
        <v>15</v>
      </c>
      <c r="N77" s="4">
        <v>1</v>
      </c>
      <c r="O77" s="24">
        <v>15</v>
      </c>
      <c r="P77" s="9">
        <f>SUM(M77+O77)</f>
        <v>30</v>
      </c>
      <c r="Q77" s="4"/>
      <c r="R77" s="4"/>
      <c r="S77" s="7"/>
      <c r="T77" s="7">
        <f t="shared" si="1"/>
        <v>0</v>
      </c>
      <c r="U77" s="8">
        <f>T77-C75</f>
        <v>0</v>
      </c>
    </row>
    <row r="78" spans="2:30" x14ac:dyDescent="0.25">
      <c r="B78" s="16"/>
      <c r="C78" s="16"/>
      <c r="D78" s="16"/>
      <c r="E78" s="17"/>
      <c r="F78" s="17" t="s">
        <v>77</v>
      </c>
      <c r="G78" s="17"/>
      <c r="H78" s="17"/>
      <c r="I78" s="18"/>
      <c r="J78" s="18"/>
      <c r="K78" s="18"/>
      <c r="L78" s="18"/>
      <c r="M78" s="18"/>
      <c r="N78" s="18"/>
      <c r="O78" s="25"/>
      <c r="P78" s="19"/>
      <c r="Q78" s="18">
        <v>135</v>
      </c>
      <c r="R78" s="18"/>
      <c r="S78" s="18"/>
      <c r="T78" s="18"/>
      <c r="U78" s="17"/>
    </row>
    <row r="79" spans="2:30" x14ac:dyDescent="0.25">
      <c r="B79" s="3"/>
      <c r="C79" s="3"/>
      <c r="D79" s="3"/>
      <c r="E79" s="2" t="s">
        <v>135</v>
      </c>
      <c r="F79" s="2" t="s">
        <v>136</v>
      </c>
      <c r="G79" s="2">
        <v>220</v>
      </c>
      <c r="H79" s="2" t="s">
        <v>83</v>
      </c>
      <c r="I79" s="4">
        <v>0</v>
      </c>
      <c r="J79" s="4">
        <v>0</v>
      </c>
      <c r="K79" s="4">
        <v>0</v>
      </c>
      <c r="L79" s="4">
        <v>1</v>
      </c>
      <c r="M79" s="4">
        <v>15</v>
      </c>
      <c r="N79" s="4">
        <v>0</v>
      </c>
      <c r="O79" s="24">
        <f>J79*15*N79</f>
        <v>0</v>
      </c>
      <c r="P79" s="9">
        <f>SUM(M79+O79)</f>
        <v>15</v>
      </c>
      <c r="Q79" s="4"/>
      <c r="R79" s="4"/>
      <c r="S79" s="7"/>
      <c r="T79" s="7">
        <f>R79/15</f>
        <v>0</v>
      </c>
      <c r="U79" s="8">
        <f>T79-C76</f>
        <v>0</v>
      </c>
    </row>
    <row r="80" spans="2:30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4">
        <f>SUM(P77:P79)</f>
        <v>45</v>
      </c>
      <c r="Q80" s="13">
        <f>SUM(Q77:Q79)</f>
        <v>135</v>
      </c>
      <c r="R80" s="14">
        <f>P80+Q80</f>
        <v>180</v>
      </c>
      <c r="S80" s="14">
        <f>R80-D77</f>
        <v>0</v>
      </c>
      <c r="T80" s="5">
        <f>R80/15</f>
        <v>12</v>
      </c>
      <c r="U80" s="6">
        <f>T80-C77</f>
        <v>0</v>
      </c>
      <c r="V80" s="20">
        <v>43994</v>
      </c>
      <c r="W80" t="s">
        <v>162</v>
      </c>
    </row>
    <row r="81" spans="2:24" x14ac:dyDescent="0.25">
      <c r="B81" s="3" t="s">
        <v>50</v>
      </c>
      <c r="C81" s="3">
        <v>12</v>
      </c>
      <c r="D81" s="3">
        <f>C81*15</f>
        <v>180</v>
      </c>
      <c r="E81" s="2" t="s">
        <v>51</v>
      </c>
      <c r="F81" s="2" t="s">
        <v>52</v>
      </c>
      <c r="G81" s="2">
        <v>57</v>
      </c>
      <c r="H81" s="2" t="s">
        <v>83</v>
      </c>
      <c r="I81" s="4">
        <v>1</v>
      </c>
      <c r="J81" s="4">
        <v>0</v>
      </c>
      <c r="K81" s="4">
        <v>1</v>
      </c>
      <c r="L81" s="4">
        <v>1</v>
      </c>
      <c r="M81" s="4">
        <v>15</v>
      </c>
      <c r="N81" s="4">
        <v>0</v>
      </c>
      <c r="O81" s="24">
        <f>J81*15*N81</f>
        <v>0</v>
      </c>
      <c r="P81" s="9">
        <v>15</v>
      </c>
      <c r="Q81" s="4">
        <v>15</v>
      </c>
      <c r="R81" s="4"/>
      <c r="S81" s="7"/>
      <c r="T81" s="7">
        <f t="shared" si="1"/>
        <v>0</v>
      </c>
      <c r="U81" s="8">
        <f>T81-C75</f>
        <v>0</v>
      </c>
    </row>
    <row r="82" spans="2:24" x14ac:dyDescent="0.25">
      <c r="B82" s="3"/>
      <c r="C82" s="3"/>
      <c r="D82" s="3"/>
      <c r="E82" s="2" t="s">
        <v>84</v>
      </c>
      <c r="F82" s="2" t="s">
        <v>107</v>
      </c>
      <c r="G82" s="2">
        <v>1</v>
      </c>
      <c r="H82" s="2" t="s">
        <v>83</v>
      </c>
      <c r="I82" s="4">
        <v>1</v>
      </c>
      <c r="J82" s="4">
        <v>0</v>
      </c>
      <c r="K82" s="4">
        <v>1</v>
      </c>
      <c r="L82" s="4">
        <v>1</v>
      </c>
      <c r="M82" s="4">
        <v>15</v>
      </c>
      <c r="N82" s="4">
        <v>0</v>
      </c>
      <c r="O82" s="24">
        <v>15</v>
      </c>
      <c r="P82" s="9">
        <v>15</v>
      </c>
      <c r="Q82" s="4"/>
      <c r="R82" s="4"/>
      <c r="S82" s="7"/>
      <c r="T82" s="7"/>
      <c r="U82" s="8"/>
    </row>
    <row r="83" spans="2:24" x14ac:dyDescent="0.25">
      <c r="B83" s="3"/>
      <c r="C83" s="3"/>
      <c r="D83" s="3"/>
      <c r="E83" s="2" t="s">
        <v>32</v>
      </c>
      <c r="F83" s="2" t="s">
        <v>159</v>
      </c>
      <c r="G83" s="2">
        <v>57</v>
      </c>
      <c r="H83" s="2">
        <v>7</v>
      </c>
      <c r="I83" s="4">
        <v>3</v>
      </c>
      <c r="J83" s="4">
        <v>12</v>
      </c>
      <c r="K83" s="4">
        <v>9</v>
      </c>
      <c r="L83" s="4">
        <v>3</v>
      </c>
      <c r="M83" s="4">
        <v>0</v>
      </c>
      <c r="N83" s="4">
        <v>1</v>
      </c>
      <c r="O83" s="24">
        <v>30</v>
      </c>
      <c r="P83" s="9">
        <v>30</v>
      </c>
      <c r="Q83" s="4"/>
      <c r="R83" s="4"/>
      <c r="S83" s="7"/>
      <c r="T83" s="7"/>
      <c r="U83" s="8"/>
    </row>
    <row r="84" spans="2:24" x14ac:dyDescent="0.25">
      <c r="B84" s="3"/>
      <c r="C84" s="3"/>
      <c r="D84" s="3"/>
      <c r="E84" s="2" t="s">
        <v>137</v>
      </c>
      <c r="F84" s="2" t="s">
        <v>138</v>
      </c>
      <c r="G84" s="2">
        <v>30</v>
      </c>
      <c r="H84" s="2">
        <v>0</v>
      </c>
      <c r="I84" s="4">
        <v>2</v>
      </c>
      <c r="J84" s="4">
        <v>0</v>
      </c>
      <c r="K84" s="4">
        <v>2</v>
      </c>
      <c r="L84" s="4">
        <v>1</v>
      </c>
      <c r="M84" s="4">
        <v>30</v>
      </c>
      <c r="N84" s="4">
        <v>0</v>
      </c>
      <c r="O84" s="24">
        <v>0</v>
      </c>
      <c r="P84" s="9">
        <v>30</v>
      </c>
      <c r="Q84" s="4"/>
      <c r="R84" s="4"/>
      <c r="S84" s="7"/>
      <c r="T84" s="7"/>
      <c r="U84" s="8"/>
    </row>
    <row r="85" spans="2:24" x14ac:dyDescent="0.25">
      <c r="B85" s="3"/>
      <c r="C85" s="3"/>
      <c r="D85" s="3"/>
      <c r="E85" s="2" t="s">
        <v>45</v>
      </c>
      <c r="F85" s="2" t="s">
        <v>46</v>
      </c>
      <c r="G85" s="2">
        <v>57</v>
      </c>
      <c r="H85" s="2">
        <v>6</v>
      </c>
      <c r="I85" s="4">
        <v>2</v>
      </c>
      <c r="J85" s="4">
        <v>3</v>
      </c>
      <c r="K85" s="4">
        <v>3</v>
      </c>
      <c r="L85" s="4">
        <v>1</v>
      </c>
      <c r="M85" s="4">
        <v>0</v>
      </c>
      <c r="N85" s="4">
        <v>2</v>
      </c>
      <c r="O85" s="24">
        <v>60</v>
      </c>
      <c r="P85" s="9">
        <v>60</v>
      </c>
      <c r="Q85" s="4"/>
      <c r="R85" s="4"/>
      <c r="S85" s="7"/>
      <c r="T85" s="7"/>
      <c r="U85" s="8"/>
    </row>
    <row r="86" spans="2:24" x14ac:dyDescent="0.25">
      <c r="B86" s="3"/>
      <c r="C86" s="3"/>
      <c r="D86" s="3"/>
      <c r="E86" s="2" t="s">
        <v>106</v>
      </c>
      <c r="F86" s="2" t="s">
        <v>105</v>
      </c>
      <c r="G86" s="2">
        <v>11</v>
      </c>
      <c r="H86" s="2">
        <v>0</v>
      </c>
      <c r="I86" s="4">
        <v>3</v>
      </c>
      <c r="J86" s="4">
        <v>0</v>
      </c>
      <c r="K86" s="4">
        <v>3</v>
      </c>
      <c r="L86" s="4">
        <v>2</v>
      </c>
      <c r="M86" s="4">
        <v>22.5</v>
      </c>
      <c r="N86" s="4">
        <v>0</v>
      </c>
      <c r="O86" s="24">
        <v>0</v>
      </c>
      <c r="P86" s="9">
        <f>SUM(M86+O86)</f>
        <v>22.5</v>
      </c>
      <c r="Q86" s="4"/>
      <c r="R86" s="4"/>
      <c r="S86" s="7"/>
      <c r="T86" s="7"/>
      <c r="U86" s="8"/>
    </row>
    <row r="87" spans="2:24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4">
        <f>SUM(P81:P86)</f>
        <v>172.5</v>
      </c>
      <c r="Q87" s="13">
        <f>SUM(Q81:Q86)</f>
        <v>15</v>
      </c>
      <c r="R87" s="14">
        <f>P87+Q87</f>
        <v>187.5</v>
      </c>
      <c r="S87" s="14">
        <f>R87-D81</f>
        <v>7.5</v>
      </c>
      <c r="T87" s="5">
        <f>R87/15</f>
        <v>12.5</v>
      </c>
      <c r="U87" s="6">
        <f>T87-C81</f>
        <v>0.5</v>
      </c>
      <c r="V87" s="20">
        <v>43994</v>
      </c>
      <c r="W87" t="s">
        <v>161</v>
      </c>
    </row>
    <row r="88" spans="2:24" x14ac:dyDescent="0.25">
      <c r="B88" s="32" t="s">
        <v>53</v>
      </c>
      <c r="C88" s="32">
        <v>15</v>
      </c>
      <c r="D88" s="32">
        <f>C88*15</f>
        <v>225</v>
      </c>
      <c r="E88" s="8" t="s">
        <v>40</v>
      </c>
      <c r="F88" s="8" t="s">
        <v>54</v>
      </c>
      <c r="G88" s="8">
        <v>30</v>
      </c>
      <c r="H88" s="8">
        <v>0</v>
      </c>
      <c r="I88" s="7">
        <v>3</v>
      </c>
      <c r="J88" s="7">
        <v>0</v>
      </c>
      <c r="K88" s="7">
        <v>3</v>
      </c>
      <c r="L88" s="7">
        <v>1</v>
      </c>
      <c r="M88" s="7">
        <f>I88/L88*15</f>
        <v>45</v>
      </c>
      <c r="N88" s="7">
        <v>0</v>
      </c>
      <c r="O88" s="34">
        <f>J88*15*N88</f>
        <v>0</v>
      </c>
      <c r="P88" s="35">
        <f>SUM(M88+O88)</f>
        <v>45</v>
      </c>
      <c r="Q88" s="7"/>
      <c r="R88" s="7"/>
      <c r="S88" s="7"/>
      <c r="T88" s="7">
        <f>R88/15</f>
        <v>0</v>
      </c>
      <c r="U88" s="8"/>
    </row>
    <row r="89" spans="2:24" x14ac:dyDescent="0.25">
      <c r="B89" s="32"/>
      <c r="C89" s="32"/>
      <c r="D89" s="32"/>
      <c r="E89" s="8" t="s">
        <v>25</v>
      </c>
      <c r="F89" s="8" t="s">
        <v>55</v>
      </c>
      <c r="G89" s="8">
        <v>53</v>
      </c>
      <c r="H89" s="8">
        <v>7</v>
      </c>
      <c r="I89" s="7">
        <v>4</v>
      </c>
      <c r="J89" s="7">
        <v>6</v>
      </c>
      <c r="K89" s="7">
        <v>7</v>
      </c>
      <c r="L89" s="7">
        <v>3</v>
      </c>
      <c r="M89" s="7">
        <v>20</v>
      </c>
      <c r="N89" s="7">
        <v>1.33</v>
      </c>
      <c r="O89" s="34">
        <v>120</v>
      </c>
      <c r="P89" s="35">
        <f>SUM(M89+O89)</f>
        <v>140</v>
      </c>
      <c r="Q89" s="7"/>
      <c r="R89" s="7"/>
      <c r="S89" s="7"/>
      <c r="T89" s="7"/>
      <c r="U89" s="8"/>
    </row>
    <row r="90" spans="2:24" x14ac:dyDescent="0.25">
      <c r="B90" s="32"/>
      <c r="C90" s="32"/>
      <c r="D90" s="32"/>
      <c r="E90" s="8" t="s">
        <v>32</v>
      </c>
      <c r="F90" s="8" t="s">
        <v>154</v>
      </c>
      <c r="G90" s="8">
        <v>57</v>
      </c>
      <c r="H90" s="8">
        <v>6</v>
      </c>
      <c r="I90" s="7">
        <v>3</v>
      </c>
      <c r="J90" s="7">
        <v>12</v>
      </c>
      <c r="K90" s="7">
        <v>9</v>
      </c>
      <c r="L90" s="7">
        <v>3</v>
      </c>
      <c r="M90" s="7"/>
      <c r="N90" s="7">
        <v>1.53</v>
      </c>
      <c r="O90" s="34">
        <v>45</v>
      </c>
      <c r="P90" s="35">
        <f>SUM(M90+O90)</f>
        <v>45</v>
      </c>
      <c r="Q90" s="7"/>
      <c r="R90" s="7"/>
      <c r="S90" s="7"/>
      <c r="T90" s="7">
        <f>R90/15</f>
        <v>0</v>
      </c>
      <c r="U90" s="8">
        <f>T90-C87</f>
        <v>0</v>
      </c>
    </row>
    <row r="91" spans="2:24" x14ac:dyDescent="0.25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40">
        <f>SUM(P88:P90)</f>
        <v>230</v>
      </c>
      <c r="Q91" s="39"/>
      <c r="R91" s="40">
        <f>P91+Q91</f>
        <v>230</v>
      </c>
      <c r="S91" s="40">
        <f>R91-D88</f>
        <v>5</v>
      </c>
      <c r="T91" s="41">
        <f>R91/15</f>
        <v>15.3333333333333</v>
      </c>
      <c r="U91" s="39">
        <f>T91-C88</f>
        <v>0.33333333333330001</v>
      </c>
      <c r="V91" s="20">
        <v>43994</v>
      </c>
      <c r="W91" t="s">
        <v>161</v>
      </c>
      <c r="X91" t="s">
        <v>175</v>
      </c>
    </row>
    <row r="92" spans="2:24" x14ac:dyDescent="0.25">
      <c r="B92" s="3" t="s">
        <v>63</v>
      </c>
      <c r="C92" s="3">
        <v>15</v>
      </c>
      <c r="D92" s="3">
        <v>225</v>
      </c>
      <c r="E92" s="2" t="s">
        <v>44</v>
      </c>
      <c r="F92" s="2" t="s">
        <v>62</v>
      </c>
      <c r="G92" s="2">
        <v>57</v>
      </c>
      <c r="H92" s="2">
        <v>7</v>
      </c>
      <c r="I92" s="4">
        <v>3</v>
      </c>
      <c r="J92" s="4">
        <v>6</v>
      </c>
      <c r="K92" s="4">
        <v>6</v>
      </c>
      <c r="L92" s="4">
        <v>3</v>
      </c>
      <c r="M92" s="4">
        <v>15</v>
      </c>
      <c r="N92" s="4">
        <v>1</v>
      </c>
      <c r="O92" s="24">
        <f>J92*15*N92</f>
        <v>90</v>
      </c>
      <c r="P92" s="9">
        <f>SUM(M92+O92)</f>
        <v>105</v>
      </c>
      <c r="Q92" s="4"/>
      <c r="R92" s="4"/>
      <c r="S92" s="7"/>
      <c r="T92" s="7"/>
      <c r="U92" s="8"/>
    </row>
    <row r="93" spans="2:24" x14ac:dyDescent="0.25">
      <c r="B93" s="3"/>
      <c r="C93" s="3"/>
      <c r="D93" s="3"/>
      <c r="E93" s="2" t="s">
        <v>37</v>
      </c>
      <c r="F93" s="2" t="s">
        <v>139</v>
      </c>
      <c r="G93" s="2">
        <v>57</v>
      </c>
      <c r="H93" s="2">
        <v>7</v>
      </c>
      <c r="I93" s="4">
        <v>4</v>
      </c>
      <c r="J93" s="4">
        <v>8</v>
      </c>
      <c r="K93" s="4">
        <v>8</v>
      </c>
      <c r="L93" s="4">
        <v>3</v>
      </c>
      <c r="M93" s="4"/>
      <c r="N93" s="4">
        <v>1</v>
      </c>
      <c r="O93" s="24">
        <f>J93*15*N93</f>
        <v>120</v>
      </c>
      <c r="P93" s="9">
        <f>SUM(M93+O93)</f>
        <v>120</v>
      </c>
      <c r="Q93" s="4"/>
      <c r="R93" s="4"/>
      <c r="S93" s="7"/>
      <c r="T93" s="7">
        <f>R93/15</f>
        <v>0</v>
      </c>
      <c r="U93" s="8" t="e">
        <f>T93-#REF!</f>
        <v>#REF!</v>
      </c>
    </row>
    <row r="94" spans="2:24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4">
        <f>SUM(P92:P93)</f>
        <v>225</v>
      </c>
      <c r="Q94" s="13"/>
      <c r="R94" s="14">
        <f>P94+Q94</f>
        <v>225</v>
      </c>
      <c r="S94" s="14">
        <f>R94-D92</f>
        <v>0</v>
      </c>
      <c r="T94" s="5">
        <f>R94/15</f>
        <v>15</v>
      </c>
      <c r="U94" s="6">
        <f>T94-C92</f>
        <v>0</v>
      </c>
      <c r="V94" s="20">
        <v>43994</v>
      </c>
      <c r="W94" t="s">
        <v>162</v>
      </c>
    </row>
    <row r="95" spans="2:24" x14ac:dyDescent="0.25">
      <c r="B95" s="3" t="s">
        <v>65</v>
      </c>
      <c r="C95" s="3">
        <v>12</v>
      </c>
      <c r="D95" s="3">
        <f>C95*15</f>
        <v>180</v>
      </c>
      <c r="E95" s="2" t="s">
        <v>32</v>
      </c>
      <c r="F95" s="2" t="s">
        <v>56</v>
      </c>
      <c r="G95" s="2">
        <v>57</v>
      </c>
      <c r="H95" s="2"/>
      <c r="I95" s="4">
        <v>1</v>
      </c>
      <c r="J95" s="4">
        <v>12</v>
      </c>
      <c r="K95" s="4">
        <v>7</v>
      </c>
      <c r="L95" s="4">
        <v>3</v>
      </c>
      <c r="M95" s="4">
        <v>15</v>
      </c>
      <c r="N95" s="4">
        <v>2</v>
      </c>
      <c r="O95" s="24">
        <v>60</v>
      </c>
      <c r="P95" s="9">
        <f>SUM(M95+O95)</f>
        <v>75</v>
      </c>
      <c r="Q95" s="4"/>
      <c r="R95" s="4"/>
      <c r="S95" s="7"/>
      <c r="T95" s="7">
        <f>R95/15</f>
        <v>0</v>
      </c>
      <c r="U95" s="8">
        <f>T95-C93</f>
        <v>0</v>
      </c>
    </row>
    <row r="96" spans="2:24" x14ac:dyDescent="0.25">
      <c r="B96" s="3"/>
      <c r="C96" s="3"/>
      <c r="D96" s="3"/>
      <c r="E96" s="2" t="s">
        <v>34</v>
      </c>
      <c r="F96" s="2" t="s">
        <v>140</v>
      </c>
      <c r="G96" s="2">
        <v>1</v>
      </c>
      <c r="H96" s="2">
        <v>1</v>
      </c>
      <c r="I96" s="4">
        <v>1</v>
      </c>
      <c r="J96" s="4">
        <v>8</v>
      </c>
      <c r="K96" s="4">
        <v>3</v>
      </c>
      <c r="L96" s="4">
        <v>1</v>
      </c>
      <c r="M96" s="4">
        <v>15</v>
      </c>
      <c r="N96" s="4">
        <v>1</v>
      </c>
      <c r="O96" s="24"/>
      <c r="P96" s="9">
        <f>SUM(M96+O96)</f>
        <v>15</v>
      </c>
      <c r="Q96" s="4"/>
      <c r="R96" s="4"/>
      <c r="S96" s="7"/>
      <c r="T96" s="7"/>
      <c r="U96" s="8"/>
    </row>
    <row r="97" spans="2:23" x14ac:dyDescent="0.25">
      <c r="B97" s="16"/>
      <c r="C97" s="16"/>
      <c r="D97" s="16"/>
      <c r="E97" s="17"/>
      <c r="F97" s="17" t="s">
        <v>78</v>
      </c>
      <c r="G97" s="17"/>
      <c r="H97" s="17"/>
      <c r="I97" s="18"/>
      <c r="J97" s="18"/>
      <c r="K97" s="18"/>
      <c r="L97" s="18"/>
      <c r="M97" s="18"/>
      <c r="N97" s="18"/>
      <c r="O97" s="25">
        <f>J97*15*N97</f>
        <v>0</v>
      </c>
      <c r="P97" s="19">
        <f>SUM(M97+O97)</f>
        <v>0</v>
      </c>
      <c r="Q97" s="18">
        <v>90</v>
      </c>
      <c r="R97" s="18"/>
      <c r="S97" s="18"/>
      <c r="T97" s="18">
        <f>R97/15</f>
        <v>0</v>
      </c>
      <c r="U97" s="17">
        <f>T97-C94</f>
        <v>0</v>
      </c>
    </row>
    <row r="98" spans="2:23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4">
        <f>P95+P96+P97</f>
        <v>90</v>
      </c>
      <c r="Q98" s="13">
        <f>SUM(Q95:Q97)</f>
        <v>90</v>
      </c>
      <c r="R98" s="14">
        <f>P98+Q98</f>
        <v>180</v>
      </c>
      <c r="S98" s="14">
        <f>R98-D95</f>
        <v>0</v>
      </c>
      <c r="T98" s="5">
        <f>R98/15</f>
        <v>12</v>
      </c>
      <c r="U98" s="6">
        <f>T98-C95</f>
        <v>0</v>
      </c>
      <c r="V98" s="20">
        <v>43994</v>
      </c>
      <c r="W98" t="s">
        <v>169</v>
      </c>
    </row>
    <row r="99" spans="2:23" x14ac:dyDescent="0.25">
      <c r="B99" s="3" t="s">
        <v>66</v>
      </c>
      <c r="C99" s="3">
        <v>15</v>
      </c>
      <c r="D99" s="3">
        <f>C99*15</f>
        <v>225</v>
      </c>
      <c r="E99" s="2" t="s">
        <v>31</v>
      </c>
      <c r="F99" s="2" t="s">
        <v>64</v>
      </c>
      <c r="G99" s="2">
        <v>54</v>
      </c>
      <c r="H99" s="2">
        <v>7</v>
      </c>
      <c r="I99" s="4">
        <v>4</v>
      </c>
      <c r="J99" s="4">
        <v>8</v>
      </c>
      <c r="K99" s="4">
        <v>8</v>
      </c>
      <c r="L99" s="4">
        <v>3</v>
      </c>
      <c r="M99" s="4">
        <f>I99/L99*15</f>
        <v>20</v>
      </c>
      <c r="N99" s="4">
        <v>1</v>
      </c>
      <c r="O99" s="24">
        <f>J99*15*N99</f>
        <v>120</v>
      </c>
      <c r="P99" s="9">
        <f>SUM(M99+O99)</f>
        <v>140</v>
      </c>
      <c r="Q99" s="4"/>
      <c r="R99" s="4"/>
      <c r="S99" s="7"/>
      <c r="T99" s="7">
        <f>R99/15</f>
        <v>0</v>
      </c>
      <c r="U99" s="8">
        <f>T99-C97</f>
        <v>0</v>
      </c>
    </row>
    <row r="100" spans="2:23" x14ac:dyDescent="0.25">
      <c r="B100" s="3"/>
      <c r="C100" s="3"/>
      <c r="D100" s="3"/>
      <c r="E100" s="2" t="s">
        <v>44</v>
      </c>
      <c r="F100" s="2" t="s">
        <v>62</v>
      </c>
      <c r="G100" s="2">
        <v>57</v>
      </c>
      <c r="H100" s="2">
        <v>7</v>
      </c>
      <c r="I100" s="4">
        <v>3</v>
      </c>
      <c r="J100" s="4">
        <v>6</v>
      </c>
      <c r="K100" s="4">
        <v>6</v>
      </c>
      <c r="L100" s="4">
        <v>3</v>
      </c>
      <c r="M100" s="4">
        <v>0</v>
      </c>
      <c r="N100" s="4">
        <v>1</v>
      </c>
      <c r="O100" s="24">
        <v>90</v>
      </c>
      <c r="P100" s="9">
        <f>SUM(M100+O100)</f>
        <v>90</v>
      </c>
      <c r="Q100" s="4"/>
      <c r="R100" s="4"/>
      <c r="S100" s="7"/>
      <c r="T100" s="7"/>
      <c r="U100" s="8"/>
    </row>
    <row r="101" spans="2:23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4">
        <f>SUM(P99:P100)</f>
        <v>230</v>
      </c>
      <c r="Q101" s="13"/>
      <c r="R101" s="14">
        <f>P101+Q101</f>
        <v>230</v>
      </c>
      <c r="S101" s="14">
        <f>R101-D99</f>
        <v>5</v>
      </c>
      <c r="T101" s="5">
        <f>R101/15</f>
        <v>15.3333333333333</v>
      </c>
      <c r="U101" s="6">
        <f>T101-C99</f>
        <v>0.33333333333330001</v>
      </c>
      <c r="V101" s="20">
        <v>43994</v>
      </c>
      <c r="W101" t="s">
        <v>170</v>
      </c>
    </row>
    <row r="102" spans="2:23" x14ac:dyDescent="0.25">
      <c r="B102" s="21" t="s">
        <v>115</v>
      </c>
      <c r="C102" s="21">
        <v>15</v>
      </c>
      <c r="D102" s="21">
        <v>225</v>
      </c>
      <c r="E102" s="21" t="s">
        <v>155</v>
      </c>
      <c r="F102" s="21" t="s">
        <v>156</v>
      </c>
      <c r="G102" s="21">
        <v>25</v>
      </c>
      <c r="H102" s="21">
        <v>7</v>
      </c>
      <c r="I102" s="21">
        <v>2</v>
      </c>
      <c r="J102" s="21">
        <v>1</v>
      </c>
      <c r="K102" s="21">
        <v>3</v>
      </c>
      <c r="L102" s="21">
        <v>0</v>
      </c>
      <c r="M102" s="21">
        <v>0</v>
      </c>
      <c r="N102" s="21">
        <v>1</v>
      </c>
      <c r="O102" s="21">
        <v>45</v>
      </c>
      <c r="P102" s="22">
        <v>45</v>
      </c>
      <c r="Q102" s="21"/>
      <c r="R102" s="22"/>
      <c r="S102" s="22"/>
      <c r="T102" s="23"/>
      <c r="U102" s="21"/>
    </row>
    <row r="103" spans="2:23" x14ac:dyDescent="0.25">
      <c r="B103" s="21"/>
      <c r="C103" s="21"/>
      <c r="D103" s="21"/>
      <c r="E103" s="21" t="s">
        <v>129</v>
      </c>
      <c r="F103" s="2" t="s">
        <v>153</v>
      </c>
      <c r="G103" s="2">
        <v>40</v>
      </c>
      <c r="H103" s="2">
        <v>6</v>
      </c>
      <c r="I103" s="4">
        <v>2</v>
      </c>
      <c r="J103" s="4">
        <v>6</v>
      </c>
      <c r="K103" s="4">
        <v>4</v>
      </c>
      <c r="L103" s="4">
        <v>2</v>
      </c>
      <c r="M103" s="4">
        <f t="shared" ref="M103:M104" si="2">I103/L103*15</f>
        <v>15</v>
      </c>
      <c r="N103" s="4">
        <v>1</v>
      </c>
      <c r="O103" s="24">
        <v>45</v>
      </c>
      <c r="P103" s="9">
        <f>SUM(M103+O103)</f>
        <v>60</v>
      </c>
      <c r="Q103" s="4"/>
      <c r="R103" s="4"/>
      <c r="S103" s="7"/>
      <c r="T103" s="7">
        <f>R103/15</f>
        <v>0</v>
      </c>
      <c r="U103" s="8"/>
    </row>
    <row r="104" spans="2:23" x14ac:dyDescent="0.25">
      <c r="B104" s="3"/>
      <c r="C104" s="3"/>
      <c r="D104" s="3"/>
      <c r="E104" s="2" t="s">
        <v>25</v>
      </c>
      <c r="F104" s="2" t="s">
        <v>55</v>
      </c>
      <c r="G104" s="21">
        <v>53</v>
      </c>
      <c r="H104" s="21">
        <v>7</v>
      </c>
      <c r="I104" s="21">
        <v>4</v>
      </c>
      <c r="J104" s="21">
        <v>6</v>
      </c>
      <c r="K104" s="21">
        <v>7</v>
      </c>
      <c r="L104" s="21">
        <v>3</v>
      </c>
      <c r="M104" s="21">
        <f t="shared" si="2"/>
        <v>20</v>
      </c>
      <c r="N104" s="21">
        <v>1</v>
      </c>
      <c r="O104" s="21">
        <v>90</v>
      </c>
      <c r="P104" s="22">
        <f>SUM(M104+O104)</f>
        <v>110</v>
      </c>
      <c r="Q104" s="21"/>
      <c r="R104" s="22"/>
      <c r="S104" s="22"/>
      <c r="T104" s="23"/>
      <c r="U104" s="21"/>
    </row>
    <row r="105" spans="2:23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4">
        <f>SUM(P102:P104)</f>
        <v>215</v>
      </c>
      <c r="Q105" s="13"/>
      <c r="R105" s="14"/>
      <c r="S105" s="14"/>
      <c r="T105" s="5"/>
      <c r="U105" s="6"/>
      <c r="V105" s="20">
        <v>44005</v>
      </c>
      <c r="W105" t="s">
        <v>171</v>
      </c>
    </row>
    <row r="106" spans="2:23" x14ac:dyDescent="0.25">
      <c r="B106" s="3" t="s">
        <v>67</v>
      </c>
      <c r="C106" s="3">
        <v>15</v>
      </c>
      <c r="D106" s="3">
        <f>C106*15</f>
        <v>225</v>
      </c>
      <c r="E106" s="2" t="s">
        <v>31</v>
      </c>
      <c r="F106" s="2" t="s">
        <v>64</v>
      </c>
      <c r="G106" s="2">
        <v>54</v>
      </c>
      <c r="H106" s="2">
        <v>7</v>
      </c>
      <c r="I106" s="4">
        <v>4</v>
      </c>
      <c r="J106" s="4">
        <v>8</v>
      </c>
      <c r="K106" s="4">
        <v>8</v>
      </c>
      <c r="L106" s="4">
        <v>3</v>
      </c>
      <c r="M106" s="4">
        <f>I106/L106*15</f>
        <v>20</v>
      </c>
      <c r="N106" s="4">
        <v>1</v>
      </c>
      <c r="O106" s="24">
        <f>J106*15*N106</f>
        <v>120</v>
      </c>
      <c r="P106" s="9">
        <f>SUM(M106+O106)</f>
        <v>140</v>
      </c>
      <c r="Q106" s="4"/>
      <c r="R106" s="4"/>
      <c r="S106" s="7"/>
      <c r="T106" s="7"/>
      <c r="U106" s="8"/>
    </row>
    <row r="107" spans="2:23" x14ac:dyDescent="0.25">
      <c r="B107" s="3"/>
      <c r="C107" s="3"/>
      <c r="D107" s="3"/>
      <c r="E107" s="2" t="s">
        <v>44</v>
      </c>
      <c r="F107" s="2" t="s">
        <v>80</v>
      </c>
      <c r="G107" s="2">
        <v>57</v>
      </c>
      <c r="H107" s="2">
        <v>7</v>
      </c>
      <c r="I107" s="4">
        <v>3</v>
      </c>
      <c r="J107" s="4">
        <v>6</v>
      </c>
      <c r="K107" s="4">
        <v>6</v>
      </c>
      <c r="L107" s="4">
        <v>3</v>
      </c>
      <c r="M107" s="4">
        <v>0</v>
      </c>
      <c r="N107" s="4">
        <v>1</v>
      </c>
      <c r="O107" s="24">
        <f>J107*15*N107</f>
        <v>90</v>
      </c>
      <c r="P107" s="9">
        <f>SUM(M107+O107)</f>
        <v>90</v>
      </c>
      <c r="Q107" s="4"/>
      <c r="R107" s="4"/>
      <c r="S107" s="7"/>
      <c r="T107" s="7"/>
      <c r="U107" s="8"/>
    </row>
    <row r="108" spans="2:23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4">
        <f>SUM(P106:P107)</f>
        <v>230</v>
      </c>
      <c r="Q108" s="13"/>
      <c r="R108" s="14">
        <f>P108+Q108</f>
        <v>230</v>
      </c>
      <c r="S108" s="14">
        <f>R108-D106</f>
        <v>5</v>
      </c>
      <c r="T108" s="5">
        <f>R108/15</f>
        <v>15.3333333333333</v>
      </c>
      <c r="U108" s="6">
        <f>T108-C106</f>
        <v>0.33333333333330001</v>
      </c>
      <c r="V108" s="20">
        <v>43994</v>
      </c>
      <c r="W108" t="s">
        <v>162</v>
      </c>
    </row>
    <row r="109" spans="2:23" x14ac:dyDescent="0.25">
      <c r="B109" s="3" t="s">
        <v>68</v>
      </c>
      <c r="C109" s="3">
        <v>12</v>
      </c>
      <c r="D109" s="3">
        <f>C109*15</f>
        <v>180</v>
      </c>
      <c r="E109" s="2" t="s">
        <v>40</v>
      </c>
      <c r="F109" s="2" t="s">
        <v>54</v>
      </c>
      <c r="G109" s="2">
        <v>30</v>
      </c>
      <c r="H109" s="2">
        <v>0</v>
      </c>
      <c r="I109" s="4">
        <v>3</v>
      </c>
      <c r="J109" s="4">
        <v>0</v>
      </c>
      <c r="K109" s="4">
        <v>3</v>
      </c>
      <c r="L109" s="4">
        <v>1</v>
      </c>
      <c r="M109" s="4">
        <v>45</v>
      </c>
      <c r="N109" s="4">
        <v>0</v>
      </c>
      <c r="O109" s="24">
        <v>0</v>
      </c>
      <c r="P109" s="9">
        <f>SUM(M109+O109)</f>
        <v>45</v>
      </c>
      <c r="Q109" s="4"/>
      <c r="R109" s="4"/>
      <c r="S109" s="7"/>
      <c r="T109" s="7">
        <f>R109/15</f>
        <v>0</v>
      </c>
      <c r="U109" s="8"/>
    </row>
    <row r="110" spans="2:23" x14ac:dyDescent="0.25">
      <c r="B110" s="3"/>
      <c r="C110" s="3"/>
      <c r="D110" s="3"/>
      <c r="E110" s="8" t="s">
        <v>40</v>
      </c>
      <c r="F110" s="8" t="s">
        <v>54</v>
      </c>
      <c r="G110" s="2">
        <v>30</v>
      </c>
      <c r="H110" s="2">
        <v>0</v>
      </c>
      <c r="I110" s="4">
        <v>3</v>
      </c>
      <c r="J110" s="4">
        <v>0</v>
      </c>
      <c r="K110" s="4">
        <v>3</v>
      </c>
      <c r="L110" s="4">
        <v>1</v>
      </c>
      <c r="M110" s="4">
        <f>I110/L110*15</f>
        <v>45</v>
      </c>
      <c r="N110" s="4">
        <v>1</v>
      </c>
      <c r="O110" s="24">
        <v>0</v>
      </c>
      <c r="P110" s="9">
        <f>SUM(M110+O110)</f>
        <v>45</v>
      </c>
      <c r="Q110" s="4"/>
      <c r="R110" s="4"/>
      <c r="S110" s="7"/>
      <c r="T110" s="7"/>
      <c r="U110" s="8"/>
    </row>
    <row r="111" spans="2:23" x14ac:dyDescent="0.25">
      <c r="B111" s="3"/>
      <c r="C111" s="3"/>
      <c r="D111" s="3"/>
      <c r="E111" s="2" t="s">
        <v>108</v>
      </c>
      <c r="F111" s="2" t="s">
        <v>109</v>
      </c>
      <c r="G111" s="2">
        <v>8</v>
      </c>
      <c r="H111" s="2">
        <v>0</v>
      </c>
      <c r="I111" s="4">
        <v>3</v>
      </c>
      <c r="J111" s="4">
        <v>0</v>
      </c>
      <c r="K111" s="4">
        <v>3</v>
      </c>
      <c r="L111" s="4">
        <v>3</v>
      </c>
      <c r="M111" s="4">
        <v>30</v>
      </c>
      <c r="N111" s="4">
        <v>0</v>
      </c>
      <c r="O111" s="24">
        <v>0</v>
      </c>
      <c r="P111" s="9">
        <v>30</v>
      </c>
      <c r="Q111" s="4"/>
      <c r="R111" s="4"/>
      <c r="S111" s="7"/>
      <c r="T111" s="7"/>
      <c r="U111" s="8"/>
      <c r="V111" t="s">
        <v>174</v>
      </c>
    </row>
    <row r="112" spans="2:23" x14ac:dyDescent="0.25">
      <c r="B112" s="3"/>
      <c r="C112" s="3"/>
      <c r="D112" s="3"/>
      <c r="E112" s="2" t="s">
        <v>23</v>
      </c>
      <c r="F112" s="2" t="s">
        <v>57</v>
      </c>
      <c r="G112" s="2">
        <v>57</v>
      </c>
      <c r="H112" s="2">
        <v>7</v>
      </c>
      <c r="I112" s="4">
        <v>3</v>
      </c>
      <c r="J112" s="4">
        <v>4</v>
      </c>
      <c r="K112" s="4">
        <v>5</v>
      </c>
      <c r="L112" s="4">
        <v>1</v>
      </c>
      <c r="M112" s="4">
        <v>0</v>
      </c>
      <c r="N112" s="4">
        <v>1</v>
      </c>
      <c r="O112" s="24">
        <v>60</v>
      </c>
      <c r="P112" s="9">
        <v>60</v>
      </c>
      <c r="Q112" s="4"/>
      <c r="R112" s="4"/>
      <c r="S112" s="7"/>
      <c r="T112" s="7"/>
      <c r="U112" s="8"/>
    </row>
    <row r="113" spans="2:23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4">
        <f>SUM(P109:P112)</f>
        <v>180</v>
      </c>
      <c r="Q113" s="13"/>
      <c r="R113" s="14">
        <f>P113+Q113</f>
        <v>180</v>
      </c>
      <c r="S113" s="14">
        <f>R113-D109</f>
        <v>0</v>
      </c>
      <c r="T113" s="5">
        <f>R113/15</f>
        <v>12</v>
      </c>
      <c r="U113" s="6">
        <f>T113-C109</f>
        <v>0</v>
      </c>
      <c r="V113" s="20">
        <v>43994</v>
      </c>
      <c r="W113" t="s">
        <v>172</v>
      </c>
    </row>
    <row r="114" spans="2:23" x14ac:dyDescent="0.25">
      <c r="B114" s="3" t="s">
        <v>121</v>
      </c>
      <c r="C114" s="3">
        <v>15</v>
      </c>
      <c r="D114" s="3">
        <f>C114*15</f>
        <v>225</v>
      </c>
      <c r="E114" s="2" t="s">
        <v>31</v>
      </c>
      <c r="F114" s="21" t="s">
        <v>144</v>
      </c>
      <c r="G114" s="2">
        <v>54</v>
      </c>
      <c r="H114" s="2">
        <v>7</v>
      </c>
      <c r="I114" s="4">
        <v>3</v>
      </c>
      <c r="J114" s="4">
        <v>6</v>
      </c>
      <c r="K114" s="4">
        <v>9</v>
      </c>
      <c r="L114" s="4">
        <v>3</v>
      </c>
      <c r="M114" s="4">
        <f>I114/L114*15</f>
        <v>15</v>
      </c>
      <c r="N114" s="4">
        <v>1</v>
      </c>
      <c r="O114" s="24">
        <v>120</v>
      </c>
      <c r="P114" s="9">
        <f>SUM(M114+O114)</f>
        <v>135</v>
      </c>
      <c r="Q114" s="4"/>
      <c r="R114" s="4"/>
      <c r="S114" s="7"/>
      <c r="T114" s="7">
        <f>R114/15</f>
        <v>0</v>
      </c>
      <c r="U114" s="8">
        <f>T114-C112</f>
        <v>0</v>
      </c>
    </row>
    <row r="115" spans="2:23" x14ac:dyDescent="0.25">
      <c r="B115" s="3"/>
      <c r="C115" s="3"/>
      <c r="D115" s="3"/>
      <c r="E115" s="2" t="s">
        <v>44</v>
      </c>
      <c r="F115" s="2" t="s">
        <v>62</v>
      </c>
      <c r="G115" s="2">
        <v>57</v>
      </c>
      <c r="H115" s="2">
        <v>7</v>
      </c>
      <c r="I115" s="4">
        <v>3</v>
      </c>
      <c r="J115" s="4">
        <v>6</v>
      </c>
      <c r="K115" s="4">
        <v>6</v>
      </c>
      <c r="L115" s="4">
        <v>3</v>
      </c>
      <c r="M115" s="4">
        <v>0</v>
      </c>
      <c r="N115" s="4">
        <v>1</v>
      </c>
      <c r="O115" s="24">
        <f>J115*15*N115</f>
        <v>90</v>
      </c>
      <c r="P115" s="9">
        <f>SUM(M115+O115)</f>
        <v>90</v>
      </c>
      <c r="Q115" s="4"/>
      <c r="R115" s="4"/>
      <c r="S115" s="7"/>
      <c r="T115" s="7"/>
      <c r="U115" s="8"/>
    </row>
    <row r="116" spans="2:23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4">
        <f>SUM(P114:P115)</f>
        <v>225</v>
      </c>
      <c r="Q116" s="13"/>
      <c r="R116" s="14">
        <f>P116+Q116</f>
        <v>225</v>
      </c>
      <c r="S116" s="14">
        <f>R116-D117</f>
        <v>0</v>
      </c>
      <c r="T116" s="5">
        <f>R116/15</f>
        <v>15</v>
      </c>
      <c r="U116" s="6">
        <f>T116-C117</f>
        <v>0</v>
      </c>
      <c r="V116" s="20">
        <v>43994</v>
      </c>
      <c r="W116" t="s">
        <v>171</v>
      </c>
    </row>
    <row r="117" spans="2:23" x14ac:dyDescent="0.25">
      <c r="B117" s="3" t="s">
        <v>69</v>
      </c>
      <c r="C117" s="3">
        <v>15</v>
      </c>
      <c r="D117" s="3">
        <f>C117*15</f>
        <v>225</v>
      </c>
      <c r="E117" s="2" t="s">
        <v>32</v>
      </c>
      <c r="F117" s="2" t="s">
        <v>56</v>
      </c>
      <c r="G117" s="2">
        <v>57</v>
      </c>
      <c r="H117" s="2">
        <v>6</v>
      </c>
      <c r="I117" s="4">
        <v>3</v>
      </c>
      <c r="J117" s="4">
        <v>4</v>
      </c>
      <c r="K117" s="4">
        <v>4</v>
      </c>
      <c r="L117" s="4">
        <v>3</v>
      </c>
      <c r="M117" s="4">
        <f>I117/L117*15</f>
        <v>15</v>
      </c>
      <c r="N117" s="4">
        <v>3</v>
      </c>
      <c r="O117" s="24">
        <v>108</v>
      </c>
      <c r="P117" s="9">
        <f>SUM(M117+O117)</f>
        <v>123</v>
      </c>
      <c r="Q117" s="4"/>
      <c r="R117" s="4"/>
      <c r="S117" s="7"/>
      <c r="T117" s="7"/>
      <c r="U117" s="8"/>
    </row>
    <row r="118" spans="2:23" x14ac:dyDescent="0.25">
      <c r="B118" s="3"/>
      <c r="C118" s="3"/>
      <c r="D118" s="3"/>
      <c r="E118" s="2" t="s">
        <v>44</v>
      </c>
      <c r="F118" s="2" t="s">
        <v>145</v>
      </c>
      <c r="G118" s="2">
        <v>57</v>
      </c>
      <c r="H118" s="2">
        <v>7</v>
      </c>
      <c r="I118" s="4">
        <v>3</v>
      </c>
      <c r="J118" s="4">
        <v>6</v>
      </c>
      <c r="K118" s="4">
        <v>6</v>
      </c>
      <c r="L118" s="4">
        <v>3</v>
      </c>
      <c r="M118" s="4">
        <v>15</v>
      </c>
      <c r="N118" s="4">
        <v>1</v>
      </c>
      <c r="O118" s="24">
        <v>90</v>
      </c>
      <c r="P118" s="9">
        <f>SUM(M118+O118)</f>
        <v>105</v>
      </c>
      <c r="Q118" s="4"/>
      <c r="R118" s="4"/>
      <c r="S118" s="7"/>
      <c r="T118" s="7"/>
      <c r="U118" s="8"/>
    </row>
    <row r="119" spans="2:23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4">
        <f>SUM(P117:P118)</f>
        <v>228</v>
      </c>
      <c r="Q119" s="13"/>
      <c r="R119" s="14">
        <f>P119+Q119</f>
        <v>228</v>
      </c>
      <c r="S119" s="14">
        <f>R119-D120</f>
        <v>48</v>
      </c>
      <c r="T119" s="5">
        <f>R119/15</f>
        <v>15.2</v>
      </c>
      <c r="U119" s="6">
        <f>T119-C120</f>
        <v>3.2</v>
      </c>
      <c r="V119" s="20">
        <v>43994</v>
      </c>
      <c r="W119" t="s">
        <v>173</v>
      </c>
    </row>
    <row r="120" spans="2:23" x14ac:dyDescent="0.25">
      <c r="B120" s="3" t="s">
        <v>70</v>
      </c>
      <c r="C120" s="3">
        <v>12</v>
      </c>
      <c r="D120" s="3">
        <f>C120*15</f>
        <v>180</v>
      </c>
      <c r="E120" s="2" t="s">
        <v>108</v>
      </c>
      <c r="F120" s="2" t="s">
        <v>146</v>
      </c>
      <c r="G120" s="2">
        <v>8</v>
      </c>
      <c r="H120" s="2">
        <v>0</v>
      </c>
      <c r="I120" s="4">
        <v>3</v>
      </c>
      <c r="J120" s="4">
        <v>0</v>
      </c>
      <c r="K120" s="4">
        <v>3</v>
      </c>
      <c r="L120" s="4">
        <v>3</v>
      </c>
      <c r="M120" s="4">
        <v>30</v>
      </c>
      <c r="N120" s="4">
        <v>0</v>
      </c>
      <c r="O120" s="24">
        <v>0</v>
      </c>
      <c r="P120" s="9">
        <v>30</v>
      </c>
      <c r="Q120" s="4"/>
      <c r="R120" s="4"/>
      <c r="S120" s="7"/>
      <c r="T120" s="7"/>
      <c r="U120" s="8"/>
    </row>
    <row r="121" spans="2:23" x14ac:dyDescent="0.25">
      <c r="B121" s="3"/>
      <c r="C121" s="3"/>
      <c r="D121" s="3"/>
      <c r="E121" s="2" t="s">
        <v>104</v>
      </c>
      <c r="F121" s="2" t="s">
        <v>119</v>
      </c>
      <c r="G121" s="2">
        <v>25</v>
      </c>
      <c r="H121" s="2">
        <v>7</v>
      </c>
      <c r="I121" s="4">
        <v>2</v>
      </c>
      <c r="J121" s="4">
        <v>3</v>
      </c>
      <c r="K121" s="4">
        <v>3</v>
      </c>
      <c r="L121" s="4">
        <v>1</v>
      </c>
      <c r="M121" s="4">
        <v>30</v>
      </c>
      <c r="N121" s="4">
        <v>1</v>
      </c>
      <c r="O121" s="24">
        <v>45</v>
      </c>
      <c r="P121" s="9">
        <v>75</v>
      </c>
      <c r="Q121" s="4"/>
      <c r="R121" s="4"/>
      <c r="S121" s="7"/>
      <c r="T121" s="7"/>
      <c r="U121" s="8"/>
    </row>
    <row r="122" spans="2:23" x14ac:dyDescent="0.25">
      <c r="B122" s="3"/>
      <c r="C122" s="3"/>
      <c r="D122" s="3"/>
      <c r="E122" s="2" t="s">
        <v>84</v>
      </c>
      <c r="F122" s="2" t="s">
        <v>147</v>
      </c>
      <c r="G122" s="2">
        <v>1</v>
      </c>
      <c r="H122" s="2">
        <v>0</v>
      </c>
      <c r="I122" s="4">
        <v>1</v>
      </c>
      <c r="J122" s="4">
        <v>0</v>
      </c>
      <c r="K122" s="4">
        <v>1</v>
      </c>
      <c r="L122" s="4">
        <v>1</v>
      </c>
      <c r="M122" s="4">
        <v>22.5</v>
      </c>
      <c r="N122" s="4">
        <v>0</v>
      </c>
      <c r="O122" s="24">
        <v>0</v>
      </c>
      <c r="P122" s="9">
        <f>SUM(M122+O122)</f>
        <v>22.5</v>
      </c>
      <c r="Q122" s="4"/>
      <c r="R122" s="4"/>
      <c r="S122" s="7"/>
      <c r="T122" s="7"/>
      <c r="U122" s="8"/>
    </row>
    <row r="123" spans="2:23" x14ac:dyDescent="0.25">
      <c r="B123" s="16"/>
      <c r="C123" s="16"/>
      <c r="D123" s="16"/>
      <c r="E123" s="17"/>
      <c r="F123" s="17" t="s">
        <v>79</v>
      </c>
      <c r="G123" s="17"/>
      <c r="H123" s="17"/>
      <c r="I123" s="18"/>
      <c r="J123" s="18"/>
      <c r="K123" s="18"/>
      <c r="L123" s="18"/>
      <c r="M123" s="18"/>
      <c r="N123" s="18"/>
      <c r="O123" s="25"/>
      <c r="P123" s="19"/>
      <c r="Q123" s="18">
        <v>45</v>
      </c>
      <c r="R123" s="18"/>
      <c r="S123" s="18"/>
      <c r="T123" s="18"/>
      <c r="U123" s="17"/>
    </row>
    <row r="124" spans="2:23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4">
        <f>SUM(P120:P123)</f>
        <v>127.5</v>
      </c>
      <c r="Q124" s="13">
        <f>SUM(Q117:Q123)</f>
        <v>45</v>
      </c>
      <c r="R124" s="14">
        <f>P124+Q124</f>
        <v>172.5</v>
      </c>
      <c r="S124" s="14">
        <f>R124-D120</f>
        <v>-7.5</v>
      </c>
      <c r="T124" s="5">
        <f>R124/15</f>
        <v>11.5</v>
      </c>
      <c r="U124" s="6">
        <f>T124-C120</f>
        <v>-0.5</v>
      </c>
      <c r="V124" s="20">
        <v>43994</v>
      </c>
      <c r="W124" t="s">
        <v>162</v>
      </c>
    </row>
    <row r="125" spans="2:23" x14ac:dyDescent="0.25">
      <c r="B125" s="26" t="s">
        <v>143</v>
      </c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2:23" x14ac:dyDescent="0.25">
      <c r="B126" s="2" t="s">
        <v>102</v>
      </c>
      <c r="C126" s="2">
        <v>15</v>
      </c>
      <c r="D126" s="2">
        <v>225</v>
      </c>
      <c r="E126" s="2" t="s">
        <v>89</v>
      </c>
      <c r="F126" s="2" t="s">
        <v>101</v>
      </c>
      <c r="G126" s="2">
        <v>30</v>
      </c>
      <c r="H126" s="2">
        <v>0</v>
      </c>
      <c r="I126" s="4">
        <v>3</v>
      </c>
      <c r="J126" s="4">
        <v>0</v>
      </c>
      <c r="K126" s="4">
        <v>3</v>
      </c>
      <c r="L126" s="4">
        <v>1</v>
      </c>
      <c r="M126" s="4">
        <f>I126/L126*15</f>
        <v>45</v>
      </c>
      <c r="N126" s="4">
        <v>0</v>
      </c>
      <c r="O126" s="24">
        <v>0</v>
      </c>
      <c r="P126" s="2">
        <f>SUM(M126+O126)</f>
        <v>45</v>
      </c>
      <c r="Q126" s="2"/>
      <c r="R126" s="2"/>
      <c r="S126" s="2"/>
      <c r="T126" s="2"/>
      <c r="U126" s="2"/>
    </row>
    <row r="127" spans="2:23" x14ac:dyDescent="0.25">
      <c r="B127" s="9"/>
      <c r="C127" s="2"/>
      <c r="D127" s="2"/>
      <c r="E127" s="2" t="s">
        <v>104</v>
      </c>
      <c r="F127" s="2" t="s">
        <v>119</v>
      </c>
      <c r="G127" s="2">
        <v>25</v>
      </c>
      <c r="H127" s="2">
        <v>7</v>
      </c>
      <c r="I127" s="4">
        <v>2</v>
      </c>
      <c r="J127" s="4">
        <v>3</v>
      </c>
      <c r="K127" s="4">
        <v>3</v>
      </c>
      <c r="L127" s="4">
        <v>0</v>
      </c>
      <c r="M127" s="4">
        <v>0</v>
      </c>
      <c r="N127" s="4">
        <v>0.33</v>
      </c>
      <c r="O127" s="24">
        <v>15</v>
      </c>
      <c r="P127" s="9">
        <v>15</v>
      </c>
      <c r="Q127" s="4"/>
      <c r="R127" s="4"/>
      <c r="S127" s="7"/>
      <c r="T127" s="7"/>
      <c r="U127" s="8"/>
    </row>
    <row r="128" spans="2:23" x14ac:dyDescent="0.25">
      <c r="B128" s="9"/>
      <c r="C128" s="2"/>
      <c r="D128" s="2"/>
      <c r="E128" s="2" t="s">
        <v>137</v>
      </c>
      <c r="F128" s="2" t="s">
        <v>138</v>
      </c>
      <c r="G128" s="42">
        <v>25</v>
      </c>
      <c r="H128" s="42">
        <v>0</v>
      </c>
      <c r="I128" s="43">
        <v>2</v>
      </c>
      <c r="J128" s="43">
        <v>0</v>
      </c>
      <c r="K128" s="43">
        <v>2</v>
      </c>
      <c r="L128" s="43">
        <v>1</v>
      </c>
      <c r="M128" s="43">
        <v>30</v>
      </c>
      <c r="N128" s="43">
        <v>0</v>
      </c>
      <c r="O128" s="43">
        <v>0</v>
      </c>
      <c r="P128" s="43">
        <v>30</v>
      </c>
      <c r="Q128" s="4"/>
      <c r="R128" s="4"/>
      <c r="S128" s="7"/>
      <c r="T128" s="7"/>
      <c r="U128" s="8"/>
    </row>
    <row r="129" spans="2:23" x14ac:dyDescent="0.25">
      <c r="B129" s="2"/>
      <c r="C129" s="2"/>
      <c r="D129" s="2"/>
      <c r="E129" s="21" t="s">
        <v>129</v>
      </c>
      <c r="F129" s="2" t="s">
        <v>153</v>
      </c>
      <c r="G129" s="2">
        <v>40</v>
      </c>
      <c r="H129" s="2">
        <v>6</v>
      </c>
      <c r="I129" s="4">
        <v>2</v>
      </c>
      <c r="J129" s="4">
        <v>6</v>
      </c>
      <c r="K129" s="4">
        <v>4</v>
      </c>
      <c r="L129" s="4">
        <v>2</v>
      </c>
      <c r="M129" s="4">
        <v>0</v>
      </c>
      <c r="N129" s="4">
        <v>2</v>
      </c>
      <c r="O129" s="24">
        <v>45</v>
      </c>
      <c r="P129" s="9">
        <v>90</v>
      </c>
      <c r="Q129" s="4"/>
      <c r="R129" s="4"/>
      <c r="S129" s="7"/>
      <c r="T129" s="7">
        <f>R129/15</f>
        <v>0</v>
      </c>
      <c r="U129" s="8"/>
    </row>
    <row r="130" spans="2:23" x14ac:dyDescent="0.25">
      <c r="B130" s="2"/>
      <c r="C130" s="2"/>
      <c r="D130" s="2"/>
      <c r="E130" s="2" t="s">
        <v>90</v>
      </c>
      <c r="F130" s="2" t="s">
        <v>91</v>
      </c>
      <c r="G130" s="2">
        <v>40</v>
      </c>
      <c r="H130" s="2">
        <v>6</v>
      </c>
      <c r="I130" s="4">
        <v>2</v>
      </c>
      <c r="J130" s="4">
        <v>6</v>
      </c>
      <c r="K130" s="4">
        <v>4</v>
      </c>
      <c r="L130" s="4">
        <v>2</v>
      </c>
      <c r="M130" s="4">
        <v>0</v>
      </c>
      <c r="N130" s="4">
        <v>1</v>
      </c>
      <c r="O130" s="24">
        <v>45</v>
      </c>
      <c r="P130" s="9">
        <f>SUM(M130+O130)</f>
        <v>45</v>
      </c>
      <c r="Q130" s="4"/>
      <c r="R130" s="4"/>
      <c r="S130" s="7"/>
      <c r="T130" s="7"/>
      <c r="U130" s="8"/>
    </row>
    <row r="131" spans="2:23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4">
        <f>SUM(P126:P130)</f>
        <v>225</v>
      </c>
      <c r="Q131" s="13"/>
      <c r="R131" s="14">
        <f>P131+Q131</f>
        <v>225</v>
      </c>
      <c r="S131" s="14">
        <f>R131-D126</f>
        <v>0</v>
      </c>
      <c r="T131" s="5">
        <f>R131/15</f>
        <v>15</v>
      </c>
      <c r="U131" s="6">
        <f>T131-C126</f>
        <v>0</v>
      </c>
      <c r="V131" s="20">
        <v>43994</v>
      </c>
      <c r="W131" t="s">
        <v>162</v>
      </c>
    </row>
    <row r="132" spans="2:23" x14ac:dyDescent="0.25">
      <c r="B132" s="2" t="s">
        <v>103</v>
      </c>
      <c r="C132" s="2">
        <v>15</v>
      </c>
      <c r="D132" s="2">
        <v>225</v>
      </c>
      <c r="E132" s="2" t="s">
        <v>104</v>
      </c>
      <c r="F132" s="2" t="s">
        <v>119</v>
      </c>
      <c r="G132" s="2">
        <v>25</v>
      </c>
      <c r="H132" s="2">
        <v>7</v>
      </c>
      <c r="I132" s="4">
        <v>2</v>
      </c>
      <c r="J132" s="4">
        <v>3</v>
      </c>
      <c r="K132" s="4">
        <v>3</v>
      </c>
      <c r="L132" s="4">
        <v>1</v>
      </c>
      <c r="M132" s="4">
        <v>30</v>
      </c>
      <c r="N132" s="4">
        <v>1</v>
      </c>
      <c r="O132" s="24">
        <v>45</v>
      </c>
      <c r="P132" s="9">
        <v>75</v>
      </c>
      <c r="Q132" s="4"/>
      <c r="R132" s="4"/>
      <c r="S132" s="7"/>
      <c r="T132" s="7"/>
      <c r="U132" s="8"/>
    </row>
    <row r="133" spans="2:23" x14ac:dyDescent="0.25">
      <c r="B133" s="2"/>
      <c r="C133" s="2"/>
      <c r="D133" s="2"/>
      <c r="E133" s="21" t="s">
        <v>129</v>
      </c>
      <c r="F133" s="2" t="s">
        <v>148</v>
      </c>
      <c r="G133" s="2">
        <v>40</v>
      </c>
      <c r="H133" s="2">
        <v>6</v>
      </c>
      <c r="I133" s="4">
        <v>2</v>
      </c>
      <c r="J133" s="4">
        <v>6</v>
      </c>
      <c r="K133" s="4">
        <v>4</v>
      </c>
      <c r="L133" s="4">
        <v>2</v>
      </c>
      <c r="M133" s="4">
        <v>0</v>
      </c>
      <c r="N133" s="4">
        <v>1</v>
      </c>
      <c r="O133" s="24">
        <v>45</v>
      </c>
      <c r="P133" s="9">
        <f>SUM(M133+O133)</f>
        <v>45</v>
      </c>
      <c r="Q133" s="4"/>
      <c r="R133" s="4"/>
      <c r="S133" s="7"/>
      <c r="T133" s="7">
        <f>R133/15</f>
        <v>0</v>
      </c>
      <c r="U133" s="8"/>
    </row>
    <row r="134" spans="2:23" x14ac:dyDescent="0.25">
      <c r="B134" s="2"/>
      <c r="C134" s="2"/>
      <c r="D134" s="2"/>
      <c r="E134" s="2" t="s">
        <v>90</v>
      </c>
      <c r="F134" s="2" t="s">
        <v>149</v>
      </c>
      <c r="G134" s="2">
        <v>40</v>
      </c>
      <c r="H134" s="2">
        <v>6</v>
      </c>
      <c r="I134" s="4">
        <v>2</v>
      </c>
      <c r="J134" s="4">
        <v>6</v>
      </c>
      <c r="K134" s="4">
        <v>4</v>
      </c>
      <c r="L134" s="4">
        <v>1</v>
      </c>
      <c r="M134" s="4">
        <v>30</v>
      </c>
      <c r="N134" s="4">
        <v>1</v>
      </c>
      <c r="O134" s="24">
        <v>45</v>
      </c>
      <c r="P134" s="9">
        <f>SUM(M134+O134)</f>
        <v>75</v>
      </c>
      <c r="Q134" s="4"/>
      <c r="R134" s="4"/>
      <c r="S134" s="7"/>
      <c r="T134" s="7"/>
      <c r="U134" s="8"/>
    </row>
    <row r="135" spans="2:23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4">
        <f>SUM(P132:P134)</f>
        <v>195</v>
      </c>
      <c r="Q135" s="13"/>
      <c r="R135" s="14">
        <f>P135+Q135</f>
        <v>195</v>
      </c>
      <c r="S135" s="14">
        <v>0</v>
      </c>
      <c r="T135" s="5">
        <f>R135/15</f>
        <v>13</v>
      </c>
      <c r="U135" s="6">
        <v>0</v>
      </c>
      <c r="V135" s="20">
        <v>43994</v>
      </c>
      <c r="W135" t="s">
        <v>162</v>
      </c>
    </row>
  </sheetData>
  <mergeCells count="5">
    <mergeCell ref="B1:U1"/>
    <mergeCell ref="I2:K2"/>
    <mergeCell ref="L2:P2"/>
    <mergeCell ref="Q2:U2"/>
    <mergeCell ref="B2:H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A3B59A1021940B787FDDA69FED533" ma:contentTypeVersion="7" ma:contentTypeDescription="Create a new document." ma:contentTypeScope="" ma:versionID="9d0d0160fd9c3c8adf7505228d8e6203">
  <xsd:schema xmlns:xsd="http://www.w3.org/2001/XMLSchema" xmlns:xs="http://www.w3.org/2001/XMLSchema" xmlns:p="http://schemas.microsoft.com/office/2006/metadata/properties" xmlns:ns3="05cc8ab9-c822-4bd5-b12d-65a43a591820" xmlns:ns4="e5f6e8d6-556e-4277-9812-fa558be37943" targetNamespace="http://schemas.microsoft.com/office/2006/metadata/properties" ma:root="true" ma:fieldsID="c0fafa45f0ac916462a7cc3f1fcfccb9" ns3:_="" ns4:_="">
    <xsd:import namespace="05cc8ab9-c822-4bd5-b12d-65a43a591820"/>
    <xsd:import namespace="e5f6e8d6-556e-4277-9812-fa558be379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c8ab9-c822-4bd5-b12d-65a43a591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6e8d6-556e-4277-9812-fa558be37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097B27-2928-42D1-87C6-2DDA856300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cc8ab9-c822-4bd5-b12d-65a43a591820"/>
    <ds:schemaRef ds:uri="e5f6e8d6-556e-4277-9812-fa558be37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2ECFB-8814-4BAD-B4AC-48E9A9D0C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91CD1-48DC-4D07-9436-3883E0BBB871}">
  <ds:schemaRefs>
    <ds:schemaRef ds:uri="05cc8ab9-c822-4bd5-b12d-65a43a591820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e5f6e8d6-556e-4277-9812-fa558be3794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fall2020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Tracy Fathi</cp:lastModifiedBy>
  <cp:revision/>
  <cp:lastPrinted>2019-12-26T15:12:54Z</cp:lastPrinted>
  <dcterms:created xsi:type="dcterms:W3CDTF">2017-09-16T18:53:05Z</dcterms:created>
  <dcterms:modified xsi:type="dcterms:W3CDTF">2020-09-16T20:41:53Z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0x0101004E7A3B59A1021940B787FDDA69FED533</vt:lpwstr>
  </property>
</Properties>
</file>